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hidePivotFieldList="1"/>
  <bookViews>
    <workbookView xWindow="0" yWindow="0" windowWidth="20490" windowHeight="7485"/>
  </bookViews>
  <sheets>
    <sheet name="Manifest" sheetId="1" r:id="rId1"/>
    <sheet name="Pivot" sheetId="2" r:id="rId2"/>
  </sheets>
  <definedNames>
    <definedName name="_xlnm._FilterDatabase" localSheetId="0" hidden="1">Manifest!$A$1:$L$1</definedName>
  </definedNames>
  <calcPr calcId="179021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63" i="1" l="1"/>
  <c r="F10" i="2" l="1"/>
  <c r="I3" i="1"/>
  <c r="I4" i="1"/>
  <c r="I5" i="1"/>
  <c r="I6" i="1"/>
  <c r="I57" i="1"/>
  <c r="I59" i="1"/>
  <c r="I56" i="1"/>
  <c r="I58" i="1"/>
  <c r="I60" i="1"/>
  <c r="I61" i="1"/>
  <c r="I62" i="1"/>
  <c r="I7" i="1"/>
  <c r="I9" i="1"/>
  <c r="I8" i="1"/>
  <c r="I10" i="1"/>
  <c r="I12" i="1"/>
  <c r="I11" i="1"/>
  <c r="I13" i="1"/>
  <c r="I18" i="1"/>
  <c r="I14" i="1"/>
  <c r="I17" i="1"/>
  <c r="I16" i="1"/>
  <c r="I15" i="1"/>
  <c r="I27" i="1"/>
  <c r="I23" i="1"/>
  <c r="I24" i="1"/>
  <c r="I22" i="1"/>
  <c r="I26" i="1"/>
  <c r="I52" i="1"/>
  <c r="I30" i="1"/>
  <c r="I25" i="1"/>
  <c r="I34" i="1"/>
  <c r="I40" i="1"/>
  <c r="I43" i="1"/>
  <c r="I47" i="1"/>
  <c r="I44" i="1"/>
  <c r="I20" i="1"/>
  <c r="I51" i="1"/>
  <c r="I48" i="1"/>
  <c r="I49" i="1"/>
  <c r="I50" i="1"/>
  <c r="I45" i="1"/>
  <c r="I46" i="1"/>
  <c r="I32" i="1"/>
  <c r="I28" i="1"/>
  <c r="I33" i="1"/>
  <c r="I37" i="1"/>
  <c r="I38" i="1"/>
  <c r="I35" i="1"/>
  <c r="I36" i="1"/>
  <c r="I41" i="1"/>
  <c r="I42" i="1"/>
  <c r="I39" i="1"/>
  <c r="I53" i="1"/>
  <c r="I29" i="1"/>
  <c r="I19" i="1"/>
  <c r="I31" i="1"/>
  <c r="I21" i="1"/>
  <c r="I54" i="1"/>
  <c r="I55" i="1"/>
  <c r="I2" i="1"/>
  <c r="G9" i="2"/>
  <c r="G8" i="2"/>
  <c r="G7" i="2"/>
  <c r="C17" i="2"/>
  <c r="C16" i="2"/>
  <c r="C11" i="2"/>
  <c r="C10" i="2"/>
  <c r="C9" i="2"/>
  <c r="C8" i="2"/>
  <c r="C7" i="2"/>
  <c r="C6" i="2"/>
  <c r="C5" i="2"/>
  <c r="I63" i="1" l="1"/>
  <c r="G10" i="2"/>
</calcChain>
</file>

<file path=xl/sharedStrings.xml><?xml version="1.0" encoding="utf-8"?>
<sst xmlns="http://schemas.openxmlformats.org/spreadsheetml/2006/main" count="464" uniqueCount="229">
  <si>
    <t>PROGFAMILY</t>
  </si>
  <si>
    <t xml:space="preserve">TWIN           </t>
  </si>
  <si>
    <t xml:space="preserve">QV FLUFFIE OVERSIZED 280 BKT  </t>
  </si>
  <si>
    <t xml:space="preserve">12237-TW-025   </t>
  </si>
  <si>
    <t xml:space="preserve">SAND           </t>
  </si>
  <si>
    <t xml:space="preserve">FLUFFIE                                 </t>
  </si>
  <si>
    <t xml:space="preserve">'791551430018                 </t>
  </si>
  <si>
    <t xml:space="preserve">QV PLF SHS SOLID/EMB PLWCASES </t>
  </si>
  <si>
    <t xml:space="preserve">CALKG          </t>
  </si>
  <si>
    <t xml:space="preserve">POLARFLEECE EMB                         </t>
  </si>
  <si>
    <t xml:space="preserve">Rose Raspberry </t>
  </si>
  <si>
    <t xml:space="preserve">12496-CK-FZ5   </t>
  </si>
  <si>
    <t>Rose Rose Quart</t>
  </si>
  <si>
    <t xml:space="preserve">'791551525196                 </t>
  </si>
  <si>
    <t xml:space="preserve">FULL           </t>
  </si>
  <si>
    <t xml:space="preserve">KING           </t>
  </si>
  <si>
    <t xml:space="preserve">12496-KG-CS5   </t>
  </si>
  <si>
    <t xml:space="preserve">'791551180258                 </t>
  </si>
  <si>
    <t xml:space="preserve">QUEEN          </t>
  </si>
  <si>
    <t xml:space="preserve">QV TSV Velvetloft BKT Satin   </t>
  </si>
  <si>
    <t xml:space="preserve">12521-TW-001   </t>
  </si>
  <si>
    <t xml:space="preserve">WHITE          </t>
  </si>
  <si>
    <t xml:space="preserve">VELVET LOFT                             </t>
  </si>
  <si>
    <t xml:space="preserve">'791551016885                 </t>
  </si>
  <si>
    <t xml:space="preserve">QV SHS 155gsm w/cotton plc    </t>
  </si>
  <si>
    <t xml:space="preserve">CREAM          </t>
  </si>
  <si>
    <t xml:space="preserve">MICROFLEECE                             </t>
  </si>
  <si>
    <t xml:space="preserve">12893-CK-015   </t>
  </si>
  <si>
    <t xml:space="preserve">LINEN          </t>
  </si>
  <si>
    <t xml:space="preserve">'791551143628                 </t>
  </si>
  <si>
    <t xml:space="preserve">12893-CK-287   </t>
  </si>
  <si>
    <t xml:space="preserve">Basil          </t>
  </si>
  <si>
    <t xml:space="preserve">'791551059639                 </t>
  </si>
  <si>
    <t xml:space="preserve">12893-CK-339   </t>
  </si>
  <si>
    <t>Southern Exposu</t>
  </si>
  <si>
    <t xml:space="preserve">'791551059592                 </t>
  </si>
  <si>
    <t xml:space="preserve">12893-CK-64K   </t>
  </si>
  <si>
    <t xml:space="preserve">Chateau Grey   </t>
  </si>
  <si>
    <t xml:space="preserve">'791551134459                 </t>
  </si>
  <si>
    <t xml:space="preserve">Dusty Pink     </t>
  </si>
  <si>
    <t xml:space="preserve">QV 155gsm Prt Holiday SHS     </t>
  </si>
  <si>
    <t xml:space="preserve">12894-CK-Z77   </t>
  </si>
  <si>
    <t>Z77 Angel Outli</t>
  </si>
  <si>
    <t xml:space="preserve">'791551059912                 </t>
  </si>
  <si>
    <t xml:space="preserve">12894-TW-Z77   </t>
  </si>
  <si>
    <t xml:space="preserve">'791551059752                 </t>
  </si>
  <si>
    <t xml:space="preserve">TWINEX         </t>
  </si>
  <si>
    <t xml:space="preserve">MULBRY         </t>
  </si>
  <si>
    <t xml:space="preserve">QV 165gsm SHS w.TONAL PLC     </t>
  </si>
  <si>
    <t xml:space="preserve">12905-CK-008   </t>
  </si>
  <si>
    <t xml:space="preserve">'791551061960                 </t>
  </si>
  <si>
    <t xml:space="preserve">12905-CK-013   </t>
  </si>
  <si>
    <t xml:space="preserve">KHAKI          </t>
  </si>
  <si>
    <t xml:space="preserve">'791551062493                 </t>
  </si>
  <si>
    <t xml:space="preserve">Scotch Thistle </t>
  </si>
  <si>
    <t xml:space="preserve">12905-KG-489   </t>
  </si>
  <si>
    <t xml:space="preserve">'791551061946                 </t>
  </si>
  <si>
    <t xml:space="preserve">12905-QN-008   </t>
  </si>
  <si>
    <t xml:space="preserve">'791551061823                 </t>
  </si>
  <si>
    <t xml:space="preserve">Split King     </t>
  </si>
  <si>
    <t xml:space="preserve">12905-SK-008   </t>
  </si>
  <si>
    <t xml:space="preserve">'791551062035                 </t>
  </si>
  <si>
    <t xml:space="preserve">12905-SK-227   </t>
  </si>
  <si>
    <t xml:space="preserve">SAGE           </t>
  </si>
  <si>
    <t xml:space="preserve">'791551062042                 </t>
  </si>
  <si>
    <t xml:space="preserve">12905-SK-529   </t>
  </si>
  <si>
    <t xml:space="preserve">'791551062073                 </t>
  </si>
  <si>
    <t xml:space="preserve">QV TSV 155gsm ELLA            </t>
  </si>
  <si>
    <t xml:space="preserve">12923-CK-001   </t>
  </si>
  <si>
    <t xml:space="preserve">'791551064121                 </t>
  </si>
  <si>
    <t xml:space="preserve">MEDBLU         </t>
  </si>
  <si>
    <t xml:space="preserve">Violet Tulip   </t>
  </si>
  <si>
    <t xml:space="preserve">12923-SK-015   </t>
  </si>
  <si>
    <t xml:space="preserve">'791551065104                 </t>
  </si>
  <si>
    <t xml:space="preserve">12923-SK-159   </t>
  </si>
  <si>
    <t xml:space="preserve">'791551064213                 </t>
  </si>
  <si>
    <t xml:space="preserve">12923-SK-415   </t>
  </si>
  <si>
    <t xml:space="preserve">'791551064176                 </t>
  </si>
  <si>
    <t xml:space="preserve">12923-SK-559   </t>
  </si>
  <si>
    <t xml:space="preserve">'791551064183                 </t>
  </si>
  <si>
    <t xml:space="preserve">12923-SK-725   </t>
  </si>
  <si>
    <t xml:space="preserve">BARK           </t>
  </si>
  <si>
    <t xml:space="preserve">'791551064169                 </t>
  </si>
  <si>
    <t xml:space="preserve">12927-SK-AB4   </t>
  </si>
  <si>
    <t xml:space="preserve">Cheetah Grey   </t>
  </si>
  <si>
    <t xml:space="preserve">'791551065357                 </t>
  </si>
  <si>
    <t>150 MICROFLCE SHEETS WITH EMB.</t>
  </si>
  <si>
    <t xml:space="preserve">ANGEL OUTLINE  </t>
  </si>
  <si>
    <t xml:space="preserve">PENGUIN FUN    </t>
  </si>
  <si>
    <t xml:space="preserve">13264-CK-BR7   </t>
  </si>
  <si>
    <t>SNOWMEN AND SNO</t>
  </si>
  <si>
    <t xml:space="preserve">'791551111672                 </t>
  </si>
  <si>
    <t xml:space="preserve">13264-CK-BR8   </t>
  </si>
  <si>
    <t xml:space="preserve">HOLIDAY LIGHTS </t>
  </si>
  <si>
    <t xml:space="preserve">'791551111689                 </t>
  </si>
  <si>
    <t xml:space="preserve">13264-CK-Z90   </t>
  </si>
  <si>
    <t>Z90 Cardinal Em</t>
  </si>
  <si>
    <t xml:space="preserve">'791551141075                 </t>
  </si>
  <si>
    <t xml:space="preserve">13264-KG-BP8   </t>
  </si>
  <si>
    <t xml:space="preserve">'791551111597                 </t>
  </si>
  <si>
    <t xml:space="preserve">13264-KG-BR6   </t>
  </si>
  <si>
    <t>ORNAMENT SILHOU</t>
  </si>
  <si>
    <t xml:space="preserve">'791551111603                 </t>
  </si>
  <si>
    <t xml:space="preserve">13264-KG-BR7   </t>
  </si>
  <si>
    <t xml:space="preserve">'791551111610                 </t>
  </si>
  <si>
    <t xml:space="preserve">13264-KG-Z90   </t>
  </si>
  <si>
    <t xml:space="preserve">'791551141099                 </t>
  </si>
  <si>
    <t xml:space="preserve">13264-QN-BP6   </t>
  </si>
  <si>
    <t xml:space="preserve">'791551111511                 </t>
  </si>
  <si>
    <t xml:space="preserve">13264-QN-BR7   </t>
  </si>
  <si>
    <t xml:space="preserve">'791551111559                 </t>
  </si>
  <si>
    <t xml:space="preserve">13264-QN-Z90   </t>
  </si>
  <si>
    <t xml:space="preserve">'791551141105                 </t>
  </si>
  <si>
    <t xml:space="preserve">13264-TX-Z90   </t>
  </si>
  <si>
    <t xml:space="preserve">'791551141136                 </t>
  </si>
  <si>
    <t>PRINTED MICROFLEECE SHEETS 155</t>
  </si>
  <si>
    <t xml:space="preserve">13274-CK-BP2   </t>
  </si>
  <si>
    <t>PEACE, LOVE, JO</t>
  </si>
  <si>
    <t xml:space="preserve">'791551112938                 </t>
  </si>
  <si>
    <t xml:space="preserve">13274-CK-BP4   </t>
  </si>
  <si>
    <t>IRON SCROLL GOL</t>
  </si>
  <si>
    <t xml:space="preserve">'791551112952                 </t>
  </si>
  <si>
    <t xml:space="preserve">13352-T2-10P   </t>
  </si>
  <si>
    <t xml:space="preserve">50x70 Throw    </t>
  </si>
  <si>
    <t>Majestic Purple</t>
  </si>
  <si>
    <t xml:space="preserve">VELVETLOFT                              </t>
  </si>
  <si>
    <t xml:space="preserve">'791551123606                 </t>
  </si>
  <si>
    <t xml:space="preserve">13352-T2-50T   </t>
  </si>
  <si>
    <t xml:space="preserve">PEANUT BUTTER  </t>
  </si>
  <si>
    <t xml:space="preserve">'791551123583                 </t>
  </si>
  <si>
    <t xml:space="preserve">13366-FQ-015   </t>
  </si>
  <si>
    <t xml:space="preserve">FUL/QU         </t>
  </si>
  <si>
    <t xml:space="preserve">PRIMALUSH                               </t>
  </si>
  <si>
    <t xml:space="preserve">'791551124900                 </t>
  </si>
  <si>
    <t xml:space="preserve">POLARFLEECE GRID SHS          </t>
  </si>
  <si>
    <t xml:space="preserve">13386-CK-229   </t>
  </si>
  <si>
    <t xml:space="preserve">SPRUCE         </t>
  </si>
  <si>
    <t xml:space="preserve">'791551131984                 </t>
  </si>
  <si>
    <t xml:space="preserve">TRUFFL         </t>
  </si>
  <si>
    <t xml:space="preserve">300 TWO TONE VELVETLOFT       </t>
  </si>
  <si>
    <t xml:space="preserve">13387-FQ-CH8   </t>
  </si>
  <si>
    <t>BIG ZEBRA KHAKI</t>
  </si>
  <si>
    <t xml:space="preserve">'791551132196                 </t>
  </si>
  <si>
    <t xml:space="preserve">13387-TW-CH8   </t>
  </si>
  <si>
    <t xml:space="preserve">'791551132042                 </t>
  </si>
  <si>
    <t>SOLID AND PRINT MICROFLEECETSV</t>
  </si>
  <si>
    <t xml:space="preserve">13399-CK-GC2   </t>
  </si>
  <si>
    <t xml:space="preserve">Chelsea Damask </t>
  </si>
  <si>
    <t xml:space="preserve">'791551557449                 </t>
  </si>
  <si>
    <t xml:space="preserve">13817-T9-FU9   </t>
  </si>
  <si>
    <t xml:space="preserve">55x70 Throw    </t>
  </si>
  <si>
    <t xml:space="preserve">Winter Snowman </t>
  </si>
  <si>
    <t xml:space="preserve">280 VELVETLOFT-A                        </t>
  </si>
  <si>
    <t xml:space="preserve">'791551518815                 </t>
  </si>
  <si>
    <t xml:space="preserve">13817-T9-FV1   </t>
  </si>
  <si>
    <t>Holiday Snowfla</t>
  </si>
  <si>
    <t xml:space="preserve">'791551518822                 </t>
  </si>
  <si>
    <t xml:space="preserve">13817-T9-FV2   </t>
  </si>
  <si>
    <t xml:space="preserve">Polarbear and  </t>
  </si>
  <si>
    <t xml:space="preserve">'791551518839                 </t>
  </si>
  <si>
    <t xml:space="preserve">13817-T9-FV3   </t>
  </si>
  <si>
    <t>Cozy Isle Strip</t>
  </si>
  <si>
    <t xml:space="preserve">'791551518846                 </t>
  </si>
  <si>
    <t xml:space="preserve">13817-T9-Z83   </t>
  </si>
  <si>
    <t>Z83 Sparkling A</t>
  </si>
  <si>
    <t xml:space="preserve">'791551518853                 </t>
  </si>
  <si>
    <t xml:space="preserve">190 Velvetloft                </t>
  </si>
  <si>
    <t xml:space="preserve">200 VELVETLOFT                          </t>
  </si>
  <si>
    <t xml:space="preserve">13843-FL-11K   </t>
  </si>
  <si>
    <t xml:space="preserve">Frost Grey     </t>
  </si>
  <si>
    <t xml:space="preserve">'791551526438                 </t>
  </si>
  <si>
    <t xml:space="preserve">Ether          </t>
  </si>
  <si>
    <t xml:space="preserve">13843-FL-83G   </t>
  </si>
  <si>
    <t xml:space="preserve">Silver Sage    </t>
  </si>
  <si>
    <t xml:space="preserve">'791551526377                 </t>
  </si>
  <si>
    <t xml:space="preserve">13843-KG-008   </t>
  </si>
  <si>
    <t xml:space="preserve">'791551526254                 </t>
  </si>
  <si>
    <t xml:space="preserve">13843-KG-50C   </t>
  </si>
  <si>
    <t xml:space="preserve">'791551526193                 </t>
  </si>
  <si>
    <t xml:space="preserve">13843-KG-83G   </t>
  </si>
  <si>
    <t xml:space="preserve">'791551526339                 </t>
  </si>
  <si>
    <t xml:space="preserve">13843-QN-11K   </t>
  </si>
  <si>
    <t xml:space="preserve">'791551526247                 </t>
  </si>
  <si>
    <t xml:space="preserve">13843-TW-008   </t>
  </si>
  <si>
    <t xml:space="preserve">'791551526148                 </t>
  </si>
  <si>
    <t xml:space="preserve">13843-TW-033   </t>
  </si>
  <si>
    <t xml:space="preserve">'791551526216                 </t>
  </si>
  <si>
    <t xml:space="preserve">13843-TW-11K   </t>
  </si>
  <si>
    <t xml:space="preserve">'791551526285                 </t>
  </si>
  <si>
    <t xml:space="preserve">13843-TW-50C   </t>
  </si>
  <si>
    <t xml:space="preserve">'791551526421                 </t>
  </si>
  <si>
    <t xml:space="preserve">13843-TW-83G   </t>
  </si>
  <si>
    <t xml:space="preserve">'791551526223                 </t>
  </si>
  <si>
    <t>150 Microfleece Sheets w/Holid</t>
  </si>
  <si>
    <t xml:space="preserve">160 MICROFLEECE                         </t>
  </si>
  <si>
    <t xml:space="preserve">14182-CK-JG8   </t>
  </si>
  <si>
    <t>Geo Fairisle Ch</t>
  </si>
  <si>
    <t xml:space="preserve">'791551717713                 </t>
  </si>
  <si>
    <t xml:space="preserve">280 Printed &amp; Solid  2 Pack Throws </t>
  </si>
  <si>
    <t xml:space="preserve">281 Printed &amp; Solid  2 Pack Throws </t>
  </si>
  <si>
    <t xml:space="preserve">282 Printed &amp; Solid  2 Pack Throws </t>
  </si>
  <si>
    <t xml:space="preserve">283 Printed &amp; Solid  2 Pack Throws </t>
  </si>
  <si>
    <t xml:space="preserve">284 Printed &amp; Solid  2 Pack Throws </t>
  </si>
  <si>
    <t xml:space="preserve">EMBOSSED VELVETLOFT THROW       </t>
  </si>
  <si>
    <t>PRIMALUSH BLANKET</t>
  </si>
  <si>
    <t>Blanket</t>
  </si>
  <si>
    <t>Throw</t>
  </si>
  <si>
    <t>Sheet Set</t>
  </si>
  <si>
    <t>Total Units</t>
  </si>
  <si>
    <t>Case Pack</t>
  </si>
  <si>
    <t>Unit Retail</t>
  </si>
  <si>
    <t>Ext Retail</t>
  </si>
  <si>
    <t>UPC</t>
  </si>
  <si>
    <t>Category</t>
  </si>
  <si>
    <t>Item Description</t>
  </si>
  <si>
    <t>Item #</t>
  </si>
  <si>
    <t>Size</t>
  </si>
  <si>
    <t>Color</t>
  </si>
  <si>
    <t>Row Labels</t>
  </si>
  <si>
    <t>(blank)</t>
  </si>
  <si>
    <t>Grand Total</t>
  </si>
  <si>
    <t>Sum of Total Units</t>
  </si>
  <si>
    <t>% Mix</t>
  </si>
  <si>
    <t>Sheet Sets</t>
  </si>
  <si>
    <t>Throws</t>
  </si>
  <si>
    <t>Blankets</t>
  </si>
  <si>
    <t>Qty</t>
  </si>
  <si>
    <t>% Total</t>
  </si>
  <si>
    <t>Some pictures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</si>
</sst>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34">
    <xf numFmtId="0" fontId="0" fillId="0" borderId="0" xfId="0"/>
    <xf numFmtId="0" fontId="19" fillId="34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34" borderId="10" xfId="0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8" fillId="34" borderId="0" xfId="0" applyFont="1" applyFill="1" applyAlignment="1">
      <alignment horizontal="center" vertical="center"/>
    </xf>
    <xf numFmtId="0" fontId="18" fillId="0" borderId="0" xfId="0" applyNumberFormat="1" applyFont="1" applyAlignment="1">
      <alignment horizontal="center" vertical="center"/>
    </xf>
    <xf numFmtId="10" fontId="18" fillId="33" borderId="0" xfId="42" applyNumberFormat="1" applyFont="1" applyFill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10" fontId="18" fillId="0" borderId="10" xfId="42" applyNumberFormat="1" applyFont="1" applyBorder="1" applyAlignment="1">
      <alignment horizontal="center" vertical="center"/>
    </xf>
    <xf numFmtId="0" fontId="18" fillId="33" borderId="0" xfId="0" applyFont="1" applyFill="1" applyAlignment="1">
      <alignment horizontal="center" vertical="center"/>
    </xf>
    <xf numFmtId="0" fontId="18" fillId="35" borderId="0" xfId="0" applyFont="1" applyFill="1" applyAlignment="1">
      <alignment horizontal="center" vertical="center"/>
    </xf>
    <xf numFmtId="0" fontId="18" fillId="35" borderId="0" xfId="0" applyNumberFormat="1" applyFont="1" applyFill="1" applyAlignment="1">
      <alignment horizontal="center" vertical="center"/>
    </xf>
    <xf numFmtId="9" fontId="19" fillId="0" borderId="10" xfId="0" applyNumberFormat="1" applyFont="1" applyBorder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22" fontId="18" fillId="0" borderId="0" xfId="0" applyNumberFormat="1" applyFont="1" applyAlignment="1">
      <alignment horizontal="center" vertical="center"/>
    </xf>
    <xf numFmtId="22" fontId="18" fillId="33" borderId="12" xfId="0" applyNumberFormat="1" applyFont="1" applyFill="1" applyBorder="1" applyAlignment="1">
      <alignment horizontal="center" vertical="center"/>
    </xf>
    <xf numFmtId="22" fontId="18" fillId="33" borderId="13" xfId="0" applyNumberFormat="1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164" fontId="18" fillId="0" borderId="18" xfId="0" applyNumberFormat="1" applyFont="1" applyBorder="1" applyAlignment="1">
      <alignment horizontal="center" vertical="center"/>
    </xf>
    <xf numFmtId="164" fontId="18" fillId="0" borderId="19" xfId="0" applyNumberFormat="1" applyFont="1" applyBorder="1" applyAlignment="1">
      <alignment horizontal="center" vertical="center"/>
    </xf>
    <xf numFmtId="164" fontId="18" fillId="0" borderId="20" xfId="0" applyNumberFormat="1" applyFont="1" applyBorder="1" applyAlignment="1">
      <alignment horizontal="center" vertical="center"/>
    </xf>
    <xf numFmtId="164" fontId="19" fillId="0" borderId="11" xfId="0" applyNumberFormat="1" applyFont="1" applyBorder="1" applyAlignment="1">
      <alignment horizontal="center" vertical="center"/>
    </xf>
    <xf numFmtId="0" fontId="19" fillId="34" borderId="14" xfId="0" applyFont="1" applyFill="1" applyBorder="1" applyAlignment="1">
      <alignment horizontal="center" vertical="center" wrapText="1"/>
    </xf>
    <xf numFmtId="164" fontId="19" fillId="34" borderId="14" xfId="0" applyNumberFormat="1" applyFont="1" applyFill="1" applyBorder="1" applyAlignment="1">
      <alignment horizontal="center" vertical="center" wrapText="1"/>
    </xf>
    <xf numFmtId="0" fontId="19" fillId="34" borderId="11" xfId="0" applyFont="1" applyFill="1" applyBorder="1" applyAlignment="1">
      <alignment horizontal="center" vertical="center" wrapText="1"/>
    </xf>
    <xf numFmtId="0" fontId="19" fillId="34" borderId="11" xfId="0" applyFont="1" applyFill="1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54"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alignment vertical="center" indent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</xdr:colOff>
      <xdr:row>1</xdr:row>
      <xdr:rowOff>28575</xdr:rowOff>
    </xdr:from>
    <xdr:to>
      <xdr:col>11</xdr:col>
      <xdr:colOff>848615</xdr:colOff>
      <xdr:row>3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54ABE21-EC09-4BB1-9CD8-A17E59161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82825" y="361950"/>
          <a:ext cx="78194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914400</xdr:colOff>
      <xdr:row>3</xdr:row>
      <xdr:rowOff>38100</xdr:rowOff>
    </xdr:from>
    <xdr:to>
      <xdr:col>11</xdr:col>
      <xdr:colOff>1691196</xdr:colOff>
      <xdr:row>5</xdr:row>
      <xdr:rowOff>285750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2EB6B2C-3F48-4E64-8264-016CCA950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30550" y="1038225"/>
          <a:ext cx="776796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276226</xdr:colOff>
      <xdr:row>7</xdr:row>
      <xdr:rowOff>47626</xdr:rowOff>
    </xdr:from>
    <xdr:to>
      <xdr:col>11</xdr:col>
      <xdr:colOff>1078726</xdr:colOff>
      <xdr:row>9</xdr:row>
      <xdr:rowOff>183376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B1A894E1-3C6D-45BF-A462-21EB54C8E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1" y="2381251"/>
          <a:ext cx="802500" cy="802500"/>
        </a:xfrm>
        <a:prstGeom prst="rect">
          <a:avLst/>
        </a:prstGeom>
      </xdr:spPr>
    </xdr:pic>
    <xdr:clientData/>
  </xdr:twoCellAnchor>
  <xdr:twoCellAnchor editAs="oneCell">
    <xdr:from>
      <xdr:col>11</xdr:col>
      <xdr:colOff>45226</xdr:colOff>
      <xdr:row>55</xdr:row>
      <xdr:rowOff>140476</xdr:rowOff>
    </xdr:from>
    <xdr:to>
      <xdr:col>11</xdr:col>
      <xdr:colOff>847726</xdr:colOff>
      <xdr:row>57</xdr:row>
      <xdr:rowOff>276226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5A7FCF0A-A301-4B6A-8D76-DF21BD294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1376" y="2807476"/>
          <a:ext cx="802500" cy="8025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1090575</xdr:colOff>
      <xdr:row>55</xdr:row>
      <xdr:rowOff>14250</xdr:rowOff>
    </xdr:from>
    <xdr:to>
      <xdr:col>11</xdr:col>
      <xdr:colOff>1943100</xdr:colOff>
      <xdr:row>57</xdr:row>
      <xdr:rowOff>200025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7249F730-E997-464F-AA77-6240085F2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6725" y="2681250"/>
          <a:ext cx="852525" cy="852525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95250</xdr:colOff>
      <xdr:row>60</xdr:row>
      <xdr:rowOff>1</xdr:rowOff>
    </xdr:from>
    <xdr:to>
      <xdr:col>11</xdr:col>
      <xdr:colOff>771525</xdr:colOff>
      <xdr:row>61</xdr:row>
      <xdr:rowOff>327825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C309E04A-F131-41EB-BF12-963C4652A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11400" y="3667126"/>
          <a:ext cx="676275" cy="661199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10</xdr:row>
      <xdr:rowOff>266700</xdr:rowOff>
    </xdr:from>
    <xdr:to>
      <xdr:col>11</xdr:col>
      <xdr:colOff>895350</xdr:colOff>
      <xdr:row>13</xdr:row>
      <xdr:rowOff>180975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A67433D8-0B1B-4E25-BA33-29A8CA2E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5325" y="3600450"/>
          <a:ext cx="68580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1216800</xdr:colOff>
      <xdr:row>13</xdr:row>
      <xdr:rowOff>245250</xdr:rowOff>
    </xdr:from>
    <xdr:to>
      <xdr:col>11</xdr:col>
      <xdr:colOff>1902600</xdr:colOff>
      <xdr:row>16</xdr:row>
      <xdr:rowOff>159525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AE50C1B1-C1E0-42C7-BD04-AB0AE4320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42575" y="4579125"/>
          <a:ext cx="68580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128550</xdr:colOff>
      <xdr:row>17</xdr:row>
      <xdr:rowOff>214275</xdr:rowOff>
    </xdr:from>
    <xdr:to>
      <xdr:col>11</xdr:col>
      <xdr:colOff>814350</xdr:colOff>
      <xdr:row>20</xdr:row>
      <xdr:rowOff>128550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6697E49B-8B2C-49D8-A423-C5F83D311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4700" y="6881775"/>
          <a:ext cx="68580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26</xdr:row>
      <xdr:rowOff>219075</xdr:rowOff>
    </xdr:from>
    <xdr:to>
      <xdr:col>11</xdr:col>
      <xdr:colOff>1419225</xdr:colOff>
      <xdr:row>29</xdr:row>
      <xdr:rowOff>133350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F1932672-DEAB-4AB2-B766-BA49D28A0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855345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226200</xdr:colOff>
      <xdr:row>29</xdr:row>
      <xdr:rowOff>283350</xdr:rowOff>
    </xdr:from>
    <xdr:to>
      <xdr:col>11</xdr:col>
      <xdr:colOff>1445400</xdr:colOff>
      <xdr:row>32</xdr:row>
      <xdr:rowOff>197625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F13E8FB7-E80B-4F7D-AB8A-31AA1D7AF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2350" y="10617975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681000</xdr:colOff>
      <xdr:row>22</xdr:row>
      <xdr:rowOff>14250</xdr:rowOff>
    </xdr:from>
    <xdr:to>
      <xdr:col>11</xdr:col>
      <xdr:colOff>1900200</xdr:colOff>
      <xdr:row>24</xdr:row>
      <xdr:rowOff>261900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EC8C19B9-53DE-4BBC-B791-420DC47F4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6775" y="7348500"/>
          <a:ext cx="121920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45</xdr:row>
      <xdr:rowOff>266700</xdr:rowOff>
    </xdr:from>
    <xdr:to>
      <xdr:col>11</xdr:col>
      <xdr:colOff>1152525</xdr:colOff>
      <xdr:row>48</xdr:row>
      <xdr:rowOff>180975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70B8321C-AA1A-4726-BB9A-008AFC834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4275" y="149352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11</xdr:col>
      <xdr:colOff>245250</xdr:colOff>
      <xdr:row>32</xdr:row>
      <xdr:rowOff>226200</xdr:rowOff>
    </xdr:from>
    <xdr:to>
      <xdr:col>11</xdr:col>
      <xdr:colOff>1159650</xdr:colOff>
      <xdr:row>35</xdr:row>
      <xdr:rowOff>140475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9FC1DBF4-2196-465A-8AE9-03A4A3383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1400" y="15894825"/>
          <a:ext cx="914400" cy="9144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duardo Ruiz" refreshedDate="43405.638663888887" createdVersion="6" refreshedVersion="6" minRefreshableVersion="3" recordCount="63">
  <cacheSource type="worksheet">
    <worksheetSource ref="A1:K1048576" sheet="Manifest"/>
  </cacheSource>
  <cacheFields count="11">
    <cacheField name="Category" numFmtId="0">
      <sharedItems containsBlank="1" count="4">
        <s v="Blanket"/>
        <s v="Throw"/>
        <s v="Sheet Set"/>
        <m/>
      </sharedItems>
    </cacheField>
    <cacheField name="Item Description" numFmtId="0">
      <sharedItems containsBlank="1"/>
    </cacheField>
    <cacheField name="Item #" numFmtId="0">
      <sharedItems containsBlank="1"/>
    </cacheField>
    <cacheField name="Size" numFmtId="0">
      <sharedItems containsBlank="1" count="11">
        <s v="TWIN           "/>
        <s v="FUL/QU         "/>
        <s v="55x70 Throw    "/>
        <s v="50x70 Throw    "/>
        <s v="CALKG          "/>
        <s v="FULL           "/>
        <s v="KING           "/>
        <s v="QUEEN          "/>
        <s v="Split King     "/>
        <s v="TWINEX         "/>
        <m/>
      </sharedItems>
    </cacheField>
    <cacheField name="Color" numFmtId="0">
      <sharedItems containsBlank="1"/>
    </cacheField>
    <cacheField name="PROGFAMILY" numFmtId="0">
      <sharedItems containsBlank="1"/>
    </cacheField>
    <cacheField name="Case Pack" numFmtId="0">
      <sharedItems containsString="0" containsBlank="1" containsNumber="1" containsInteger="1" minValue="2" maxValue="4"/>
    </cacheField>
    <cacheField name="Unit Retail" numFmtId="164">
      <sharedItems containsString="0" containsBlank="1" containsNumber="1" minValue="14.2" maxValue="74.84"/>
    </cacheField>
    <cacheField name="Ext Retail" numFmtId="164">
      <sharedItems containsString="0" containsBlank="1" containsNumber="1" minValue="462" maxValue="83579.099999999991"/>
    </cacheField>
    <cacheField name="Total Units" numFmtId="0">
      <sharedItems containsString="0" containsBlank="1" containsNumber="1" containsInteger="1" minValue="7" maxValue="1900"/>
    </cacheField>
    <cacheField name="UPC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">
  <r>
    <x v="0"/>
    <s v="QV FLUFFIE OVERSIZED 280 BKT  "/>
    <s v="12237-TW-025   "/>
    <x v="0"/>
    <s v="SAND           "/>
    <s v="FLUFFIE                                 "/>
    <n v="2"/>
    <n v="23"/>
    <n v="2852"/>
    <n v="124"/>
    <s v="'791551430018                 "/>
  </r>
  <r>
    <x v="0"/>
    <s v="PRIMALUSH BLANKET"/>
    <s v="13366-FQ-015   "/>
    <x v="1"/>
    <s v="LINEN          "/>
    <s v="PRIMALUSH                               "/>
    <n v="4"/>
    <n v="39.799999999999997"/>
    <n v="3343.2"/>
    <n v="84"/>
    <s v="'791551124900                 "/>
  </r>
  <r>
    <x v="0"/>
    <s v="QV TSV Velvetloft BKT Satin   "/>
    <s v="12521-TW-001   "/>
    <x v="0"/>
    <s v="WHITE          "/>
    <s v="VELVET LOFT                             "/>
    <n v="4"/>
    <n v="34"/>
    <n v="11152"/>
    <n v="328"/>
    <s v="'791551016885                 "/>
  </r>
  <r>
    <x v="0"/>
    <s v="300 TWO TONE VELVETLOFT       "/>
    <s v="13387-FQ-CH8   "/>
    <x v="1"/>
    <s v="BIG ZEBRA KHAKI"/>
    <s v="VELVETLOFT                              "/>
    <n v="4"/>
    <n v="39.799999999999997"/>
    <n v="51899.199999999997"/>
    <n v="1304"/>
    <s v="'791551132196                 "/>
  </r>
  <r>
    <x v="0"/>
    <s v="300 TWO TONE VELVETLOFT       "/>
    <s v="13387-TW-CH8   "/>
    <x v="0"/>
    <s v="BIG ZEBRA KHAKI"/>
    <s v="VELVETLOFT                              "/>
    <n v="4"/>
    <n v="27"/>
    <n v="5400"/>
    <n v="200"/>
    <s v="'791551132042                 "/>
  </r>
  <r>
    <x v="1"/>
    <s v="280 Printed &amp; Solid  2 Pack Throws "/>
    <s v="13817-T9-FU9   "/>
    <x v="2"/>
    <s v="Winter Snowman "/>
    <s v="280 VELVETLOFT-A                        "/>
    <n v="2"/>
    <n v="14.2"/>
    <n v="1590.3999999999999"/>
    <n v="112"/>
    <s v="'791551518815                 "/>
  </r>
  <r>
    <x v="1"/>
    <s v="281 Printed &amp; Solid  2 Pack Throws "/>
    <s v="13817-T9-FV1   "/>
    <x v="2"/>
    <s v="Holiday Snowfla"/>
    <s v="280 VELVETLOFT-A                        "/>
    <n v="2"/>
    <n v="14.2"/>
    <n v="3507.3999999999996"/>
    <n v="247"/>
    <s v="'791551518822                 "/>
  </r>
  <r>
    <x v="1"/>
    <s v="282 Printed &amp; Solid  2 Pack Throws "/>
    <s v="13817-T9-FV2   "/>
    <x v="2"/>
    <s v="Polarbear and  "/>
    <s v="280 VELVETLOFT-A                        "/>
    <n v="2"/>
    <n v="14.2"/>
    <n v="624.79999999999995"/>
    <n v="44"/>
    <s v="'791551518839                 "/>
  </r>
  <r>
    <x v="1"/>
    <s v="283 Printed &amp; Solid  2 Pack Throws "/>
    <s v="13817-T9-FV3   "/>
    <x v="2"/>
    <s v="Cozy Isle Strip"/>
    <s v="280 VELVETLOFT-A                        "/>
    <n v="2"/>
    <n v="14.2"/>
    <n v="1590.3999999999999"/>
    <n v="112"/>
    <s v="'791551518846                 "/>
  </r>
  <r>
    <x v="1"/>
    <s v="284 Printed &amp; Solid  2 Pack Throws "/>
    <s v="13817-T9-Z83   "/>
    <x v="2"/>
    <s v="Z83 Sparkling A"/>
    <s v="280 VELVETLOFT-A                        "/>
    <n v="2"/>
    <n v="14.2"/>
    <n v="4955.8"/>
    <n v="349"/>
    <s v="'791551518853                 "/>
  </r>
  <r>
    <x v="1"/>
    <s v="EMBOSSED VELVETLOFT THROW       "/>
    <s v="13352-T2-10P   "/>
    <x v="3"/>
    <s v="Majestic Purple"/>
    <s v="VELVETLOFT                              "/>
    <n v="4"/>
    <n v="17.7"/>
    <n v="17062.8"/>
    <n v="964"/>
    <s v="'791551123606                 "/>
  </r>
  <r>
    <x v="1"/>
    <s v="EMBOSSED VELVETLOFT THROW       "/>
    <s v="13352-T2-50T   "/>
    <x v="3"/>
    <s v="PEANUT BUTTER  "/>
    <s v="VELVETLOFT                              "/>
    <n v="4"/>
    <n v="17.7"/>
    <n v="33630"/>
    <n v="1900"/>
    <s v="'791551123583                 "/>
  </r>
  <r>
    <x v="2"/>
    <s v="150 Microfleece Sheets w/Holid"/>
    <s v="14182-CK-JG8   "/>
    <x v="4"/>
    <s v="Geo Fairisle Ch"/>
    <s v="160 MICROFLEECE                         "/>
    <n v="4"/>
    <n v="62"/>
    <n v="2108"/>
    <n v="34"/>
    <s v="'791551717713                 "/>
  </r>
  <r>
    <x v="2"/>
    <s v="190 Velvetloft                "/>
    <s v="13843-FL-11K   "/>
    <x v="5"/>
    <s v="Frost Grey     "/>
    <s v="200 VELVETLOFT                          "/>
    <n v="4"/>
    <n v="50"/>
    <n v="7200"/>
    <n v="144"/>
    <s v="'791551526438                 "/>
  </r>
  <r>
    <x v="2"/>
    <s v="190 Velvetloft                "/>
    <s v="13843-FL-83G   "/>
    <x v="5"/>
    <s v="Silver Sage    "/>
    <s v="200 VELVETLOFT                          "/>
    <n v="4"/>
    <n v="50"/>
    <n v="4350"/>
    <n v="87"/>
    <s v="'791551526377                 "/>
  </r>
  <r>
    <x v="2"/>
    <s v="190 Velvetloft                "/>
    <s v="13843-KG-008   "/>
    <x v="6"/>
    <s v="CREAM          "/>
    <s v="200 VELVETLOFT                          "/>
    <n v="4"/>
    <n v="66.42"/>
    <n v="2125.44"/>
    <n v="32"/>
    <s v="'791551526254                 "/>
  </r>
  <r>
    <x v="2"/>
    <s v="190 Velvetloft                "/>
    <s v="13843-KG-50C   "/>
    <x v="6"/>
    <s v="Ether          "/>
    <s v="200 VELVETLOFT                          "/>
    <n v="4"/>
    <n v="66.42"/>
    <n v="23512.68"/>
    <n v="354"/>
    <s v="'791551526193                 "/>
  </r>
  <r>
    <x v="2"/>
    <s v="190 Velvetloft                "/>
    <s v="13843-KG-83G   "/>
    <x v="6"/>
    <s v="Silver Sage    "/>
    <s v="200 VELVETLOFT                          "/>
    <n v="4"/>
    <n v="66.42"/>
    <n v="2789.64"/>
    <n v="42"/>
    <s v="'791551526339                 "/>
  </r>
  <r>
    <x v="2"/>
    <s v="190 Velvetloft                "/>
    <s v="13843-QN-11K   "/>
    <x v="7"/>
    <s v="Frost Grey     "/>
    <s v="200 VELVETLOFT                          "/>
    <n v="4"/>
    <n v="55.34"/>
    <n v="39844.800000000003"/>
    <n v="720"/>
    <s v="'791551526247                 "/>
  </r>
  <r>
    <x v="2"/>
    <s v="190 Velvetloft                "/>
    <s v="13843-TW-008   "/>
    <x v="0"/>
    <s v="CREAM          "/>
    <s v="200 VELVETLOFT                          "/>
    <n v="4"/>
    <n v="38"/>
    <n v="38760"/>
    <n v="1020"/>
    <s v="'791551526148                 "/>
  </r>
  <r>
    <x v="2"/>
    <s v="190 Velvetloft                "/>
    <s v="13843-TW-033   "/>
    <x v="0"/>
    <s v="TRUFFL         "/>
    <s v="200 VELVETLOFT                          "/>
    <n v="4"/>
    <n v="38"/>
    <n v="2964"/>
    <n v="78"/>
    <s v="'791551526216                 "/>
  </r>
  <r>
    <x v="2"/>
    <s v="190 Velvetloft                "/>
    <s v="13843-TW-11K   "/>
    <x v="0"/>
    <s v="Frost Grey     "/>
    <s v="200 VELVETLOFT                          "/>
    <n v="4"/>
    <n v="38"/>
    <n v="24548"/>
    <n v="646"/>
    <s v="'791551526285                 "/>
  </r>
  <r>
    <x v="2"/>
    <s v="190 Velvetloft                "/>
    <s v="13843-TW-50C   "/>
    <x v="0"/>
    <s v="Ether          "/>
    <s v="200 VELVETLOFT                          "/>
    <n v="4"/>
    <n v="38"/>
    <n v="21318"/>
    <n v="561"/>
    <s v="'791551526421                 "/>
  </r>
  <r>
    <x v="2"/>
    <s v="190 Velvetloft                "/>
    <s v="13843-TW-83G   "/>
    <x v="0"/>
    <s v="Silver Sage    "/>
    <s v="200 VELVETLOFT                          "/>
    <n v="4"/>
    <n v="38"/>
    <n v="14136"/>
    <n v="372"/>
    <s v="'791551526223                 "/>
  </r>
  <r>
    <x v="2"/>
    <s v="QV SHS 155gsm w/cotton plc    "/>
    <s v="12893-CK-015   "/>
    <x v="4"/>
    <s v="LINEN          "/>
    <s v="MICROFLEECE                             "/>
    <n v="4"/>
    <n v="68"/>
    <n v="1836"/>
    <n v="27"/>
    <s v="'791551143628                 "/>
  </r>
  <r>
    <x v="2"/>
    <s v="QV SHS 155gsm w/cotton plc    "/>
    <s v="12893-CK-287   "/>
    <x v="4"/>
    <s v="Basil          "/>
    <s v="MICROFLEECE                             "/>
    <n v="4"/>
    <n v="68"/>
    <n v="1360"/>
    <n v="20"/>
    <s v="'791551059639                 "/>
  </r>
  <r>
    <x v="2"/>
    <s v="QV SHS 155gsm w/cotton plc    "/>
    <s v="12893-CK-339   "/>
    <x v="4"/>
    <s v="Southern Exposu"/>
    <s v="MICROFLEECE                             "/>
    <n v="4"/>
    <n v="68"/>
    <n v="1360"/>
    <n v="20"/>
    <s v="'791551059592                 "/>
  </r>
  <r>
    <x v="2"/>
    <s v="QV SHS 155gsm w/cotton plc    "/>
    <s v="12893-CK-64K   "/>
    <x v="4"/>
    <s v="Chateau Grey   "/>
    <s v="MICROFLEECE                             "/>
    <n v="4"/>
    <n v="68"/>
    <n v="1224"/>
    <n v="18"/>
    <s v="'791551134459                 "/>
  </r>
  <r>
    <x v="2"/>
    <s v="QV 155gsm Prt Holiday SHS     "/>
    <s v="12894-CK-Z77   "/>
    <x v="4"/>
    <s v="Z77 Angel Outli"/>
    <s v="MICROFLEECE                             "/>
    <n v="4"/>
    <n v="62"/>
    <n v="1488"/>
    <n v="24"/>
    <s v="'791551059912                 "/>
  </r>
  <r>
    <x v="2"/>
    <s v="QV 155gsm Prt Holiday SHS     "/>
    <s v="12894-TW-Z77   "/>
    <x v="0"/>
    <s v="Z77 Angel Outli"/>
    <s v="MICROFLEECE                             "/>
    <n v="4"/>
    <n v="32.119999999999997"/>
    <n v="20845.879999999997"/>
    <n v="649"/>
    <s v="'791551059752                 "/>
  </r>
  <r>
    <x v="2"/>
    <s v="QV 165gsm SHS w.TONAL PLC     "/>
    <s v="12905-CK-008   "/>
    <x v="4"/>
    <s v="CREAM          "/>
    <s v="MICROFLEECE                             "/>
    <n v="4"/>
    <n v="68"/>
    <n v="3264"/>
    <n v="48"/>
    <s v="'791551061960                 "/>
  </r>
  <r>
    <x v="2"/>
    <s v="QV 165gsm SHS w.TONAL PLC     "/>
    <s v="12905-CK-013   "/>
    <x v="4"/>
    <s v="KHAKI          "/>
    <s v="MICROFLEECE                             "/>
    <n v="4"/>
    <n v="68"/>
    <n v="1360"/>
    <n v="20"/>
    <s v="'791551062493                 "/>
  </r>
  <r>
    <x v="2"/>
    <s v="QV 165gsm SHS w.TONAL PLC     "/>
    <s v="12905-KG-489   "/>
    <x v="6"/>
    <s v="Dusty Pink     "/>
    <s v="MICROFLEECE                             "/>
    <n v="4"/>
    <n v="68"/>
    <n v="8704"/>
    <n v="128"/>
    <s v="'791551061946                 "/>
  </r>
  <r>
    <x v="2"/>
    <s v="QV 165gsm SHS w.TONAL PLC     "/>
    <s v="12905-QN-008   "/>
    <x v="7"/>
    <s v="CREAM          "/>
    <s v="MICROFLEECE                             "/>
    <n v="4"/>
    <n v="63"/>
    <n v="48636"/>
    <n v="772"/>
    <s v="'791551061823                 "/>
  </r>
  <r>
    <x v="2"/>
    <s v="QV 165gsm SHS w.TONAL PLC     "/>
    <s v="12905-SK-008   "/>
    <x v="8"/>
    <s v="CREAM          "/>
    <s v="MICROFLEECE                             "/>
    <n v="4"/>
    <n v="74.84"/>
    <n v="673.56000000000006"/>
    <n v="9"/>
    <s v="'791551062035                 "/>
  </r>
  <r>
    <x v="2"/>
    <s v="QV 165gsm SHS w.TONAL PLC     "/>
    <s v="12905-SK-227   "/>
    <x v="8"/>
    <s v="SAGE           "/>
    <s v="MICROFLEECE                             "/>
    <n v="4"/>
    <n v="74.84"/>
    <n v="8905.9600000000009"/>
    <n v="119"/>
    <s v="'791551062042                 "/>
  </r>
  <r>
    <x v="2"/>
    <s v="QV 165gsm SHS w.TONAL PLC     "/>
    <s v="12905-SK-529   "/>
    <x v="8"/>
    <s v="Scotch Thistle "/>
    <s v="MICROFLEECE                             "/>
    <n v="4"/>
    <n v="74.84"/>
    <n v="1197.44"/>
    <n v="16"/>
    <s v="'791551062073                 "/>
  </r>
  <r>
    <x v="2"/>
    <s v="QV TSV 155gsm ELLA            "/>
    <s v="12923-CK-001   "/>
    <x v="4"/>
    <s v="WHITE          "/>
    <s v="MICROFLEECE                             "/>
    <n v="4"/>
    <n v="47.62"/>
    <n v="666.68"/>
    <n v="14"/>
    <s v="'791551064121                 "/>
  </r>
  <r>
    <x v="2"/>
    <s v="QV TSV 155gsm ELLA            "/>
    <s v="12923-SK-015   "/>
    <x v="8"/>
    <s v="LINEN          "/>
    <s v="MICROFLEECE                             "/>
    <n v="4"/>
    <n v="54.36"/>
    <n v="44249.04"/>
    <n v="814"/>
    <s v="'791551065104                 "/>
  </r>
  <r>
    <x v="2"/>
    <s v="QV TSV 155gsm ELLA            "/>
    <s v="12923-SK-159   "/>
    <x v="8"/>
    <s v="MEDBLU         "/>
    <s v="MICROFLEECE                             "/>
    <n v="4"/>
    <n v="54.36"/>
    <n v="24788.16"/>
    <n v="456"/>
    <s v="'791551064213                 "/>
  </r>
  <r>
    <x v="2"/>
    <s v="QV TSV 155gsm ELLA            "/>
    <s v="12923-SK-415   "/>
    <x v="8"/>
    <s v="MULBRY         "/>
    <s v="MICROFLEECE                             "/>
    <n v="4"/>
    <n v="54.36"/>
    <n v="32833.440000000002"/>
    <n v="604"/>
    <s v="'791551064176                 "/>
  </r>
  <r>
    <x v="2"/>
    <s v="QV TSV 155gsm ELLA            "/>
    <s v="12923-SK-559   "/>
    <x v="8"/>
    <s v="Violet Tulip   "/>
    <s v="MICROFLEECE                             "/>
    <n v="4"/>
    <n v="54.36"/>
    <n v="36584.28"/>
    <n v="673"/>
    <s v="'791551064183                 "/>
  </r>
  <r>
    <x v="2"/>
    <s v="QV TSV 155gsm ELLA            "/>
    <s v="12923-SK-725   "/>
    <x v="8"/>
    <s v="BARK           "/>
    <s v="MICROFLEECE                             "/>
    <n v="4"/>
    <n v="54.36"/>
    <n v="1630.8"/>
    <n v="30"/>
    <s v="'791551064169                 "/>
  </r>
  <r>
    <x v="2"/>
    <s v="QV TSV 155gsm ELLA            "/>
    <s v="12927-SK-AB4   "/>
    <x v="8"/>
    <s v="Cheetah Grey   "/>
    <s v="MICROFLEECE                             "/>
    <n v="4"/>
    <n v="54.36"/>
    <n v="1848.24"/>
    <n v="34"/>
    <s v="'791551065357                 "/>
  </r>
  <r>
    <x v="2"/>
    <s v="150 MICROFLCE SHEETS WITH EMB."/>
    <s v="13264-CK-BR7   "/>
    <x v="4"/>
    <s v="SNOWMEN AND SNO"/>
    <s v="MICROFLEECE                             "/>
    <n v="4"/>
    <n v="55.5"/>
    <n v="21756"/>
    <n v="392"/>
    <s v="'791551111672                 "/>
  </r>
  <r>
    <x v="2"/>
    <s v="150 MICROFLCE SHEETS WITH EMB."/>
    <s v="13264-CK-BR8   "/>
    <x v="4"/>
    <s v="HOLIDAY LIGHTS "/>
    <s v="MICROFLEECE                             "/>
    <n v="4"/>
    <n v="55.5"/>
    <n v="1498.5"/>
    <n v="27"/>
    <s v="'791551111689                 "/>
  </r>
  <r>
    <x v="2"/>
    <s v="150 MICROFLCE SHEETS WITH EMB."/>
    <s v="13264-CK-Z90   "/>
    <x v="4"/>
    <s v="Z90 Cardinal Em"/>
    <s v="MICROFLEECE                             "/>
    <n v="4"/>
    <n v="55.5"/>
    <n v="24420"/>
    <n v="440"/>
    <s v="'791551141075                 "/>
  </r>
  <r>
    <x v="2"/>
    <s v="150 MICROFLCE SHEETS WITH EMB."/>
    <s v="13264-KG-BP8   "/>
    <x v="6"/>
    <s v="PENGUIN FUN    "/>
    <s v="MICROFLEECE                             "/>
    <n v="4"/>
    <n v="55.5"/>
    <n v="12598.5"/>
    <n v="227"/>
    <s v="'791551111597                 "/>
  </r>
  <r>
    <x v="2"/>
    <s v="150 MICROFLCE SHEETS WITH EMB."/>
    <s v="13264-KG-BR6   "/>
    <x v="6"/>
    <s v="ORNAMENT SILHOU"/>
    <s v="MICROFLEECE                             "/>
    <n v="4"/>
    <n v="55.5"/>
    <n v="19147.5"/>
    <n v="345"/>
    <s v="'791551111603                 "/>
  </r>
  <r>
    <x v="2"/>
    <s v="150 MICROFLCE SHEETS WITH EMB."/>
    <s v="13264-KG-BR7   "/>
    <x v="6"/>
    <s v="SNOWMEN AND SNO"/>
    <s v="MICROFLEECE                             "/>
    <n v="4"/>
    <n v="55.5"/>
    <n v="10600.5"/>
    <n v="191"/>
    <s v="'791551111610                 "/>
  </r>
  <r>
    <x v="2"/>
    <s v="150 MICROFLCE SHEETS WITH EMB."/>
    <s v="13264-KG-Z90   "/>
    <x v="6"/>
    <s v="Z90 Cardinal Em"/>
    <s v="MICROFLEECE                             "/>
    <n v="4"/>
    <n v="55.5"/>
    <n v="11211"/>
    <n v="202"/>
    <s v="'791551141099                 "/>
  </r>
  <r>
    <x v="2"/>
    <s v="150 MICROFLCE SHEETS WITH EMB."/>
    <s v="13264-QN-BP6   "/>
    <x v="7"/>
    <s v="ANGEL OUTLINE  "/>
    <s v="MICROFLEECE                             "/>
    <n v="4"/>
    <n v="47.3"/>
    <n v="77572"/>
    <n v="1640"/>
    <s v="'791551111511                 "/>
  </r>
  <r>
    <x v="2"/>
    <s v="150 MICROFLCE SHEETS WITH EMB."/>
    <s v="13264-QN-BR7   "/>
    <x v="7"/>
    <s v="SNOWMEN AND SNO"/>
    <s v="MICROFLEECE                             "/>
    <n v="4"/>
    <n v="47.3"/>
    <n v="83579.099999999991"/>
    <n v="1767"/>
    <s v="'791551111559                 "/>
  </r>
  <r>
    <x v="2"/>
    <s v="150 MICROFLCE SHEETS WITH EMB."/>
    <s v="13264-QN-Z90   "/>
    <x v="7"/>
    <s v="Z90 Cardinal Em"/>
    <s v="MICROFLEECE                             "/>
    <n v="4"/>
    <n v="47.3"/>
    <n v="15892.8"/>
    <n v="336"/>
    <s v="'791551141105                 "/>
  </r>
  <r>
    <x v="2"/>
    <s v="150 MICROFLCE SHEETS WITH EMB."/>
    <s v="13264-TX-Z90   "/>
    <x v="9"/>
    <s v="Z90 Cardinal Em"/>
    <s v="MICROFLEECE                             "/>
    <n v="4"/>
    <n v="28"/>
    <n v="1596"/>
    <n v="57"/>
    <s v="'791551141136                 "/>
  </r>
  <r>
    <x v="2"/>
    <s v="PRINTED MICROFLEECE SHEETS 155"/>
    <s v="13274-CK-BP2   "/>
    <x v="4"/>
    <s v="PEACE, LOVE, JO"/>
    <s v="MICROFLEECE                             "/>
    <n v="4"/>
    <n v="62"/>
    <n v="2852"/>
    <n v="46"/>
    <s v="'791551112938                 "/>
  </r>
  <r>
    <x v="2"/>
    <s v="PRINTED MICROFLEECE SHEETS 155"/>
    <s v="13274-CK-BP4   "/>
    <x v="4"/>
    <s v="IRON SCROLL GOL"/>
    <s v="MICROFLEECE                             "/>
    <n v="4"/>
    <n v="62"/>
    <n v="806"/>
    <n v="13"/>
    <s v="'791551112952                 "/>
  </r>
  <r>
    <x v="2"/>
    <s v="POLARFLEECE GRID SHS          "/>
    <s v="13386-CK-229   "/>
    <x v="4"/>
    <s v="SPRUCE         "/>
    <s v="MICROFLEECE                             "/>
    <n v="4"/>
    <n v="45.74"/>
    <n v="16649.36"/>
    <n v="364"/>
    <s v="'791551131984                 "/>
  </r>
  <r>
    <x v="2"/>
    <s v="SOLID AND PRINT MICROFLEECETSV"/>
    <s v="13399-CK-GC2   "/>
    <x v="4"/>
    <s v="Chelsea Damask "/>
    <s v="MICROFLEECE                             "/>
    <n v="4"/>
    <n v="65.599999999999994"/>
    <n v="983.99999999999989"/>
    <n v="15"/>
    <s v="'791551557449                 "/>
  </r>
  <r>
    <x v="2"/>
    <s v="QV PLF SHS SOLID/EMB PLWCASES "/>
    <s v="12496-CK-FZ5   "/>
    <x v="4"/>
    <s v="Rose Rose Quart"/>
    <s v="POLARFLEECE EMB                         "/>
    <n v="4"/>
    <n v="66"/>
    <n v="462"/>
    <n v="7"/>
    <s v="'791551525196                 "/>
  </r>
  <r>
    <x v="2"/>
    <s v="QV PLF SHS SOLID/EMB PLWCASES "/>
    <s v="12496-KG-CS5   "/>
    <x v="6"/>
    <s v="Rose Raspberry "/>
    <s v="POLARFLEECE EMB                         "/>
    <n v="4"/>
    <n v="66"/>
    <n v="4950"/>
    <n v="75"/>
    <s v="'791551180258                 "/>
  </r>
  <r>
    <x v="3"/>
    <m/>
    <m/>
    <x v="10"/>
    <m/>
    <m/>
    <m/>
    <m/>
    <m/>
    <m/>
    <m/>
  </r>
  <r>
    <x v="3"/>
    <m/>
    <m/>
    <x v="10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20" firstHeaderRow="1" firstDataRow="1" firstDataCol="1"/>
  <pivotFields count="11">
    <pivotField axis="axisRow" showAll="0" sortType="descending">
      <items count="5">
        <item x="0"/>
        <item x="2"/>
        <item x="1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2">
        <item x="3"/>
        <item x="2"/>
        <item x="4"/>
        <item x="1"/>
        <item x="5"/>
        <item x="6"/>
        <item x="7"/>
        <item x="8"/>
        <item x="0"/>
        <item x="9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showAll="0"/>
    <pivotField showAll="0"/>
  </pivotFields>
  <rowFields count="2">
    <field x="0"/>
    <field x="3"/>
  </rowFields>
  <rowItems count="17">
    <i>
      <x v="1"/>
    </i>
    <i r="1">
      <x v="6"/>
    </i>
    <i r="1">
      <x v="8"/>
    </i>
    <i r="1">
      <x v="7"/>
    </i>
    <i r="1">
      <x v="5"/>
    </i>
    <i r="1">
      <x v="2"/>
    </i>
    <i r="1">
      <x v="4"/>
    </i>
    <i r="1">
      <x v="9"/>
    </i>
    <i>
      <x v="2"/>
    </i>
    <i r="1">
      <x/>
    </i>
    <i r="1">
      <x v="1"/>
    </i>
    <i>
      <x/>
    </i>
    <i r="1">
      <x v="3"/>
    </i>
    <i r="1">
      <x v="8"/>
    </i>
    <i>
      <x v="3"/>
    </i>
    <i r="1">
      <x v="10"/>
    </i>
    <i t="grand">
      <x/>
    </i>
  </rowItems>
  <colItems count="1">
    <i/>
  </colItems>
  <dataFields count="1">
    <dataField name="Sum of Total Units" fld="9" baseField="0" baseItem="0"/>
  </dataFields>
  <formats count="54">
    <format dxfId="53">
      <pivotArea field="0" type="button" dataOnly="0" labelOnly="1" outline="0" axis="axisRow" fieldPosition="0"/>
    </format>
    <format dxfId="52">
      <pivotArea dataOnly="0" labelOnly="1" outline="0" axis="axisValues" fieldPosition="0"/>
    </format>
    <format dxfId="51">
      <pivotArea grandRow="1" outline="0" collapsedLevelsAreSubtotals="1" fieldPosition="0"/>
    </format>
    <format dxfId="50">
      <pivotArea dataOnly="0" labelOnly="1" grandRow="1" outline="0" fieldPosition="0"/>
    </format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0" type="button" dataOnly="0" labelOnly="1" outline="0" axis="axisRow" fieldPosition="0"/>
    </format>
    <format dxfId="46">
      <pivotArea dataOnly="0" labelOnly="1" fieldPosition="0">
        <references count="1">
          <reference field="0" count="0"/>
        </references>
      </pivotArea>
    </format>
    <format dxfId="45">
      <pivotArea dataOnly="0" labelOnly="1" grandRow="1" outline="0" fieldPosition="0"/>
    </format>
    <format dxfId="44">
      <pivotArea dataOnly="0" labelOnly="1" fieldPosition="0">
        <references count="2">
          <reference field="0" count="1" selected="0">
            <x v="1"/>
          </reference>
          <reference field="3" count="7">
            <x v="2"/>
            <x v="4"/>
            <x v="5"/>
            <x v="6"/>
            <x v="7"/>
            <x v="8"/>
            <x v="9"/>
          </reference>
        </references>
      </pivotArea>
    </format>
    <format dxfId="43">
      <pivotArea dataOnly="0" labelOnly="1" fieldPosition="0">
        <references count="2">
          <reference field="0" count="1" selected="0">
            <x v="2"/>
          </reference>
          <reference field="3" count="2">
            <x v="0"/>
            <x v="1"/>
          </reference>
        </references>
      </pivotArea>
    </format>
    <format dxfId="42">
      <pivotArea dataOnly="0" labelOnly="1" fieldPosition="0">
        <references count="2">
          <reference field="0" count="1" selected="0">
            <x v="0"/>
          </reference>
          <reference field="3" count="2">
            <x v="3"/>
            <x v="8"/>
          </reference>
        </references>
      </pivotArea>
    </format>
    <format dxfId="41">
      <pivotArea dataOnly="0" labelOnly="1" fieldPosition="0">
        <references count="2">
          <reference field="0" count="1" selected="0">
            <x v="3"/>
          </reference>
          <reference field="3" count="1">
            <x v="10"/>
          </reference>
        </references>
      </pivotArea>
    </format>
    <format dxfId="40">
      <pivotArea dataOnly="0" labelOnly="1" outline="0" axis="axisValues" fieldPosition="0"/>
    </format>
    <format dxfId="39">
      <pivotArea type="all" dataOnly="0" outline="0" fieldPosition="0"/>
    </format>
    <format dxfId="38">
      <pivotArea outline="0" collapsedLevelsAreSubtotals="1" fieldPosition="0"/>
    </format>
    <format dxfId="37">
      <pivotArea field="0" type="button" dataOnly="0" labelOnly="1" outline="0" axis="axisRow" fieldPosition="0"/>
    </format>
    <format dxfId="36">
      <pivotArea dataOnly="0" labelOnly="1" fieldPosition="0">
        <references count="1">
          <reference field="0" count="0"/>
        </references>
      </pivotArea>
    </format>
    <format dxfId="35">
      <pivotArea dataOnly="0" labelOnly="1" grandRow="1" outline="0" fieldPosition="0"/>
    </format>
    <format dxfId="34">
      <pivotArea dataOnly="0" labelOnly="1" fieldPosition="0">
        <references count="2">
          <reference field="0" count="1" selected="0">
            <x v="1"/>
          </reference>
          <reference field="3" count="7">
            <x v="2"/>
            <x v="4"/>
            <x v="5"/>
            <x v="6"/>
            <x v="7"/>
            <x v="8"/>
            <x v="9"/>
          </reference>
        </references>
      </pivotArea>
    </format>
    <format dxfId="33">
      <pivotArea dataOnly="0" labelOnly="1" fieldPosition="0">
        <references count="2">
          <reference field="0" count="1" selected="0">
            <x v="2"/>
          </reference>
          <reference field="3" count="2">
            <x v="0"/>
            <x v="1"/>
          </reference>
        </references>
      </pivotArea>
    </format>
    <format dxfId="32">
      <pivotArea dataOnly="0" labelOnly="1" fieldPosition="0">
        <references count="2">
          <reference field="0" count="1" selected="0">
            <x v="0"/>
          </reference>
          <reference field="3" count="2">
            <x v="3"/>
            <x v="8"/>
          </reference>
        </references>
      </pivotArea>
    </format>
    <format dxfId="31">
      <pivotArea dataOnly="0" labelOnly="1" fieldPosition="0">
        <references count="2">
          <reference field="0" count="1" selected="0">
            <x v="3"/>
          </reference>
          <reference field="3" count="1">
            <x v="10"/>
          </reference>
        </references>
      </pivotArea>
    </format>
    <format dxfId="30">
      <pivotArea dataOnly="0" labelOnly="1" outline="0" axis="axisValues" fieldPosition="0"/>
    </format>
    <format dxfId="29">
      <pivotArea type="all" dataOnly="0" outline="0" fieldPosition="0"/>
    </format>
    <format dxfId="28">
      <pivotArea outline="0" collapsedLevelsAreSubtotals="1" fieldPosition="0"/>
    </format>
    <format dxfId="27">
      <pivotArea field="0" type="button" dataOnly="0" labelOnly="1" outline="0" axis="axisRow" fieldPosition="0"/>
    </format>
    <format dxfId="26">
      <pivotArea dataOnly="0" labelOnly="1" fieldPosition="0">
        <references count="1">
          <reference field="0" count="0"/>
        </references>
      </pivotArea>
    </format>
    <format dxfId="25">
      <pivotArea dataOnly="0" labelOnly="1" grandRow="1" outline="0" fieldPosition="0"/>
    </format>
    <format dxfId="24">
      <pivotArea dataOnly="0" labelOnly="1" fieldPosition="0">
        <references count="2">
          <reference field="0" count="1" selected="0">
            <x v="1"/>
          </reference>
          <reference field="3" count="7">
            <x v="2"/>
            <x v="4"/>
            <x v="5"/>
            <x v="6"/>
            <x v="7"/>
            <x v="8"/>
            <x v="9"/>
          </reference>
        </references>
      </pivotArea>
    </format>
    <format dxfId="23">
      <pivotArea dataOnly="0" labelOnly="1" fieldPosition="0">
        <references count="2">
          <reference field="0" count="1" selected="0">
            <x v="2"/>
          </reference>
          <reference field="3" count="2">
            <x v="0"/>
            <x v="1"/>
          </reference>
        </references>
      </pivotArea>
    </format>
    <format dxfId="22">
      <pivotArea dataOnly="0" labelOnly="1" fieldPosition="0">
        <references count="2">
          <reference field="0" count="1" selected="0">
            <x v="0"/>
          </reference>
          <reference field="3" count="2">
            <x v="3"/>
            <x v="8"/>
          </reference>
        </references>
      </pivotArea>
    </format>
    <format dxfId="21">
      <pivotArea dataOnly="0" labelOnly="1" fieldPosition="0">
        <references count="2">
          <reference field="0" count="1" selected="0">
            <x v="3"/>
          </reference>
          <reference field="3" count="1">
            <x v="10"/>
          </reference>
        </references>
      </pivotArea>
    </format>
    <format dxfId="20">
      <pivotArea dataOnly="0" labelOnly="1" outline="0" axis="axisValues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field="0" type="button" dataOnly="0" labelOnly="1" outline="0" axis="axisRow" fieldPosition="0"/>
    </format>
    <format dxfId="16">
      <pivotArea dataOnly="0" labelOnly="1" fieldPosition="0">
        <references count="1">
          <reference field="0" count="0"/>
        </references>
      </pivotArea>
    </format>
    <format dxfId="15">
      <pivotArea dataOnly="0" labelOnly="1" grandRow="1" outline="0" fieldPosition="0"/>
    </format>
    <format dxfId="14">
      <pivotArea dataOnly="0" labelOnly="1" fieldPosition="0">
        <references count="2">
          <reference field="0" count="1" selected="0">
            <x v="1"/>
          </reference>
          <reference field="3" count="7">
            <x v="2"/>
            <x v="4"/>
            <x v="5"/>
            <x v="6"/>
            <x v="7"/>
            <x v="8"/>
            <x v="9"/>
          </reference>
        </references>
      </pivotArea>
    </format>
    <format dxfId="13">
      <pivotArea dataOnly="0" labelOnly="1" fieldPosition="0">
        <references count="2">
          <reference field="0" count="1" selected="0">
            <x v="2"/>
          </reference>
          <reference field="3" count="2">
            <x v="0"/>
            <x v="1"/>
          </reference>
        </references>
      </pivotArea>
    </format>
    <format dxfId="12">
      <pivotArea dataOnly="0" labelOnly="1" fieldPosition="0">
        <references count="2">
          <reference field="0" count="1" selected="0">
            <x v="0"/>
          </reference>
          <reference field="3" count="2">
            <x v="3"/>
            <x v="8"/>
          </reference>
        </references>
      </pivotArea>
    </format>
    <format dxfId="11">
      <pivotArea dataOnly="0" labelOnly="1" fieldPosition="0">
        <references count="2">
          <reference field="0" count="1" selected="0">
            <x v="3"/>
          </reference>
          <reference field="3" count="1">
            <x v="10"/>
          </reference>
        </references>
      </pivotArea>
    </format>
    <format dxfId="10">
      <pivotArea dataOnly="0" labelOnly="1" outline="0" axis="axisValues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field="0" type="button" dataOnly="0" labelOnly="1" outline="0" axis="axisRow" fieldPosition="0"/>
    </format>
    <format dxfId="6">
      <pivotArea dataOnly="0" labelOnly="1" fieldPosition="0">
        <references count="1">
          <reference field="0" count="0"/>
        </references>
      </pivotArea>
    </format>
    <format dxfId="5">
      <pivotArea dataOnly="0" labelOnly="1" grandRow="1" outline="0" fieldPosition="0"/>
    </format>
    <format dxfId="4">
      <pivotArea dataOnly="0" labelOnly="1" fieldPosition="0">
        <references count="2">
          <reference field="0" count="1" selected="0">
            <x v="1"/>
          </reference>
          <reference field="3" count="7">
            <x v="2"/>
            <x v="4"/>
            <x v="5"/>
            <x v="6"/>
            <x v="7"/>
            <x v="8"/>
            <x v="9"/>
          </reference>
        </references>
      </pivotArea>
    </format>
    <format dxfId="3">
      <pivotArea dataOnly="0" labelOnly="1" fieldPosition="0">
        <references count="2">
          <reference field="0" count="1" selected="0">
            <x v="2"/>
          </reference>
          <reference field="3" count="2">
            <x v="0"/>
            <x v="1"/>
          </reference>
        </references>
      </pivotArea>
    </format>
    <format dxfId="2">
      <pivotArea dataOnly="0" labelOnly="1" fieldPosition="0">
        <references count="2">
          <reference field="0" count="1" selected="0">
            <x v="0"/>
          </reference>
          <reference field="3" count="2">
            <x v="3"/>
            <x v="8"/>
          </reference>
        </references>
      </pivotArea>
    </format>
    <format dxfId="1">
      <pivotArea dataOnly="0" labelOnly="1" fieldPosition="0">
        <references count="2">
          <reference field="0" count="1" selected="0">
            <x v="3"/>
          </reference>
          <reference field="3" count="1">
            <x v="1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"/>
  <sheetViews>
    <sheetView tabSelected="1" workbookViewId="0">
      <pane ySplit="1" topLeftCell="A2" activePane="bottomLeft" state="frozen"/>
      <selection pane="bottomLeft" activeCell="M5" sqref="M5"/>
    </sheetView>
  </sheetViews>
  <sheetFormatPr defaultRowHeight="26.25" customHeight="1" x14ac:dyDescent="0.25"/>
  <cols>
    <col min="1" max="1" width="11.28515625" style="2" bestFit="1" customWidth="1"/>
    <col min="2" max="2" width="43.5703125" style="2" bestFit="1" customWidth="1"/>
    <col min="3" max="3" width="19.140625" style="2" bestFit="1" customWidth="1"/>
    <col min="4" max="4" width="16.42578125" style="2" bestFit="1" customWidth="1"/>
    <col min="5" max="5" width="24.5703125" style="2" bestFit="1" customWidth="1"/>
    <col min="6" max="6" width="39" style="2" bestFit="1" customWidth="1"/>
    <col min="7" max="7" width="12.85546875" style="2" bestFit="1" customWidth="1"/>
    <col min="8" max="8" width="13" style="15" bestFit="1" customWidth="1"/>
    <col min="9" max="9" width="15.5703125" style="15" bestFit="1" customWidth="1"/>
    <col min="10" max="10" width="13" style="2" bestFit="1" customWidth="1"/>
    <col min="11" max="11" width="27.42578125" style="2" bestFit="1" customWidth="1"/>
    <col min="12" max="12" width="30.85546875" style="2" customWidth="1"/>
    <col min="13" max="13" width="15.85546875" style="2" bestFit="1" customWidth="1"/>
  </cols>
  <sheetData>
    <row r="1" spans="1:13" ht="26.25" customHeight="1" thickBot="1" x14ac:dyDescent="0.3">
      <c r="A1" s="30" t="s">
        <v>213</v>
      </c>
      <c r="B1" s="30" t="s">
        <v>214</v>
      </c>
      <c r="C1" s="30" t="s">
        <v>215</v>
      </c>
      <c r="D1" s="30" t="s">
        <v>216</v>
      </c>
      <c r="E1" s="30" t="s">
        <v>217</v>
      </c>
      <c r="F1" s="30" t="s">
        <v>0</v>
      </c>
      <c r="G1" s="30" t="s">
        <v>209</v>
      </c>
      <c r="H1" s="31" t="s">
        <v>210</v>
      </c>
      <c r="I1" s="31" t="s">
        <v>211</v>
      </c>
      <c r="J1" s="30" t="s">
        <v>208</v>
      </c>
      <c r="K1" s="32" t="s">
        <v>212</v>
      </c>
      <c r="L1" s="33" t="s">
        <v>228</v>
      </c>
    </row>
    <row r="2" spans="1:13" ht="26.25" customHeight="1" x14ac:dyDescent="0.25">
      <c r="A2" s="23" t="s">
        <v>205</v>
      </c>
      <c r="B2" s="23" t="s">
        <v>2</v>
      </c>
      <c r="C2" s="23" t="s">
        <v>3</v>
      </c>
      <c r="D2" s="23" t="s">
        <v>1</v>
      </c>
      <c r="E2" s="23" t="s">
        <v>4</v>
      </c>
      <c r="F2" s="23" t="s">
        <v>5</v>
      </c>
      <c r="G2" s="23">
        <v>2</v>
      </c>
      <c r="H2" s="26">
        <v>23</v>
      </c>
      <c r="I2" s="26">
        <f t="shared" ref="I2:I33" si="0">H2*J2</f>
        <v>2852</v>
      </c>
      <c r="J2" s="23">
        <v>124</v>
      </c>
      <c r="K2" s="20" t="s">
        <v>6</v>
      </c>
      <c r="L2" s="17"/>
      <c r="M2" s="16"/>
    </row>
    <row r="3" spans="1:13" ht="26.25" customHeight="1" x14ac:dyDescent="0.25">
      <c r="A3" s="24" t="s">
        <v>205</v>
      </c>
      <c r="B3" s="24" t="s">
        <v>204</v>
      </c>
      <c r="C3" s="24" t="s">
        <v>130</v>
      </c>
      <c r="D3" s="24" t="s">
        <v>131</v>
      </c>
      <c r="E3" s="24" t="s">
        <v>28</v>
      </c>
      <c r="F3" s="24" t="s">
        <v>132</v>
      </c>
      <c r="G3" s="24">
        <v>4</v>
      </c>
      <c r="H3" s="27">
        <v>39.799999999999997</v>
      </c>
      <c r="I3" s="27">
        <f t="shared" si="0"/>
        <v>3343.2</v>
      </c>
      <c r="J3" s="24">
        <v>84</v>
      </c>
      <c r="K3" s="21" t="s">
        <v>133</v>
      </c>
      <c r="L3" s="17"/>
      <c r="M3" s="16"/>
    </row>
    <row r="4" spans="1:13" ht="26.25" customHeight="1" x14ac:dyDescent="0.25">
      <c r="A4" s="24" t="s">
        <v>205</v>
      </c>
      <c r="B4" s="24" t="s">
        <v>19</v>
      </c>
      <c r="C4" s="24" t="s">
        <v>20</v>
      </c>
      <c r="D4" s="24" t="s">
        <v>1</v>
      </c>
      <c r="E4" s="24" t="s">
        <v>21</v>
      </c>
      <c r="F4" s="24" t="s">
        <v>22</v>
      </c>
      <c r="G4" s="24">
        <v>4</v>
      </c>
      <c r="H4" s="27">
        <v>34</v>
      </c>
      <c r="I4" s="27">
        <f t="shared" si="0"/>
        <v>11152</v>
      </c>
      <c r="J4" s="24">
        <v>328</v>
      </c>
      <c r="K4" s="21" t="s">
        <v>23</v>
      </c>
      <c r="L4" s="17"/>
      <c r="M4" s="16"/>
    </row>
    <row r="5" spans="1:13" ht="26.25" customHeight="1" x14ac:dyDescent="0.25">
      <c r="A5" s="24" t="s">
        <v>205</v>
      </c>
      <c r="B5" s="24" t="s">
        <v>139</v>
      </c>
      <c r="C5" s="24" t="s">
        <v>140</v>
      </c>
      <c r="D5" s="24" t="s">
        <v>131</v>
      </c>
      <c r="E5" s="24" t="s">
        <v>141</v>
      </c>
      <c r="F5" s="24" t="s">
        <v>125</v>
      </c>
      <c r="G5" s="24">
        <v>4</v>
      </c>
      <c r="H5" s="27">
        <v>39.799999999999997</v>
      </c>
      <c r="I5" s="27">
        <f t="shared" si="0"/>
        <v>51899.199999999997</v>
      </c>
      <c r="J5" s="24">
        <v>1304</v>
      </c>
      <c r="K5" s="21" t="s">
        <v>142</v>
      </c>
      <c r="L5" s="17"/>
      <c r="M5" s="16"/>
    </row>
    <row r="6" spans="1:13" ht="26.25" customHeight="1" x14ac:dyDescent="0.25">
      <c r="A6" s="24" t="s">
        <v>205</v>
      </c>
      <c r="B6" s="24" t="s">
        <v>139</v>
      </c>
      <c r="C6" s="24" t="s">
        <v>143</v>
      </c>
      <c r="D6" s="24" t="s">
        <v>1</v>
      </c>
      <c r="E6" s="24" t="s">
        <v>141</v>
      </c>
      <c r="F6" s="24" t="s">
        <v>125</v>
      </c>
      <c r="G6" s="24">
        <v>4</v>
      </c>
      <c r="H6" s="27">
        <v>27</v>
      </c>
      <c r="I6" s="27">
        <f t="shared" si="0"/>
        <v>5400</v>
      </c>
      <c r="J6" s="24">
        <v>200</v>
      </c>
      <c r="K6" s="21" t="s">
        <v>144</v>
      </c>
      <c r="L6" s="17"/>
      <c r="M6" s="16"/>
    </row>
    <row r="7" spans="1:13" ht="26.25" customHeight="1" x14ac:dyDescent="0.25">
      <c r="A7" s="24" t="s">
        <v>207</v>
      </c>
      <c r="B7" s="24" t="s">
        <v>193</v>
      </c>
      <c r="C7" s="24" t="s">
        <v>195</v>
      </c>
      <c r="D7" s="24" t="s">
        <v>8</v>
      </c>
      <c r="E7" s="24" t="s">
        <v>196</v>
      </c>
      <c r="F7" s="24" t="s">
        <v>194</v>
      </c>
      <c r="G7" s="24">
        <v>4</v>
      </c>
      <c r="H7" s="27">
        <v>62</v>
      </c>
      <c r="I7" s="27">
        <f t="shared" si="0"/>
        <v>2108</v>
      </c>
      <c r="J7" s="24">
        <v>34</v>
      </c>
      <c r="K7" s="21" t="s">
        <v>197</v>
      </c>
      <c r="L7" s="17"/>
      <c r="M7" s="16"/>
    </row>
    <row r="8" spans="1:13" ht="26.25" customHeight="1" x14ac:dyDescent="0.25">
      <c r="A8" s="24" t="s">
        <v>207</v>
      </c>
      <c r="B8" s="24" t="s">
        <v>166</v>
      </c>
      <c r="C8" s="24" t="s">
        <v>172</v>
      </c>
      <c r="D8" s="24" t="s">
        <v>14</v>
      </c>
      <c r="E8" s="24" t="s">
        <v>173</v>
      </c>
      <c r="F8" s="24" t="s">
        <v>167</v>
      </c>
      <c r="G8" s="24">
        <v>4</v>
      </c>
      <c r="H8" s="27">
        <v>50</v>
      </c>
      <c r="I8" s="27">
        <f t="shared" si="0"/>
        <v>4350</v>
      </c>
      <c r="J8" s="24">
        <v>87</v>
      </c>
      <c r="K8" s="21" t="s">
        <v>174</v>
      </c>
      <c r="L8" s="17"/>
      <c r="M8" s="16"/>
    </row>
    <row r="9" spans="1:13" ht="26.25" customHeight="1" x14ac:dyDescent="0.25">
      <c r="A9" s="24" t="s">
        <v>207</v>
      </c>
      <c r="B9" s="24" t="s">
        <v>166</v>
      </c>
      <c r="C9" s="24" t="s">
        <v>168</v>
      </c>
      <c r="D9" s="24" t="s">
        <v>14</v>
      </c>
      <c r="E9" s="24" t="s">
        <v>169</v>
      </c>
      <c r="F9" s="24" t="s">
        <v>167</v>
      </c>
      <c r="G9" s="24">
        <v>4</v>
      </c>
      <c r="H9" s="27">
        <v>50</v>
      </c>
      <c r="I9" s="27">
        <f t="shared" si="0"/>
        <v>7200</v>
      </c>
      <c r="J9" s="24">
        <v>144</v>
      </c>
      <c r="K9" s="21" t="s">
        <v>170</v>
      </c>
      <c r="L9" s="17"/>
      <c r="M9" s="16"/>
    </row>
    <row r="10" spans="1:13" ht="26.25" customHeight="1" x14ac:dyDescent="0.25">
      <c r="A10" s="24" t="s">
        <v>207</v>
      </c>
      <c r="B10" s="24" t="s">
        <v>166</v>
      </c>
      <c r="C10" s="24" t="s">
        <v>175</v>
      </c>
      <c r="D10" s="24" t="s">
        <v>15</v>
      </c>
      <c r="E10" s="24" t="s">
        <v>25</v>
      </c>
      <c r="F10" s="24" t="s">
        <v>167</v>
      </c>
      <c r="G10" s="24">
        <v>4</v>
      </c>
      <c r="H10" s="27">
        <v>66.42</v>
      </c>
      <c r="I10" s="27">
        <f t="shared" si="0"/>
        <v>2125.44</v>
      </c>
      <c r="J10" s="24">
        <v>32</v>
      </c>
      <c r="K10" s="21" t="s">
        <v>176</v>
      </c>
      <c r="L10" s="17"/>
      <c r="M10" s="16"/>
    </row>
    <row r="11" spans="1:13" ht="26.25" customHeight="1" x14ac:dyDescent="0.25">
      <c r="A11" s="24" t="s">
        <v>207</v>
      </c>
      <c r="B11" s="24" t="s">
        <v>166</v>
      </c>
      <c r="C11" s="24" t="s">
        <v>179</v>
      </c>
      <c r="D11" s="24" t="s">
        <v>15</v>
      </c>
      <c r="E11" s="24" t="s">
        <v>173</v>
      </c>
      <c r="F11" s="24" t="s">
        <v>167</v>
      </c>
      <c r="G11" s="24">
        <v>4</v>
      </c>
      <c r="H11" s="27">
        <v>66.42</v>
      </c>
      <c r="I11" s="27">
        <f t="shared" si="0"/>
        <v>2789.64</v>
      </c>
      <c r="J11" s="24">
        <v>42</v>
      </c>
      <c r="K11" s="21" t="s">
        <v>180</v>
      </c>
      <c r="L11" s="17"/>
      <c r="M11" s="16"/>
    </row>
    <row r="12" spans="1:13" ht="26.25" customHeight="1" x14ac:dyDescent="0.25">
      <c r="A12" s="24" t="s">
        <v>207</v>
      </c>
      <c r="B12" s="24" t="s">
        <v>166</v>
      </c>
      <c r="C12" s="24" t="s">
        <v>177</v>
      </c>
      <c r="D12" s="24" t="s">
        <v>15</v>
      </c>
      <c r="E12" s="24" t="s">
        <v>171</v>
      </c>
      <c r="F12" s="24" t="s">
        <v>167</v>
      </c>
      <c r="G12" s="24">
        <v>4</v>
      </c>
      <c r="H12" s="27">
        <v>66.42</v>
      </c>
      <c r="I12" s="27">
        <f t="shared" si="0"/>
        <v>23512.68</v>
      </c>
      <c r="J12" s="24">
        <v>354</v>
      </c>
      <c r="K12" s="21" t="s">
        <v>178</v>
      </c>
      <c r="L12" s="17"/>
      <c r="M12" s="16"/>
    </row>
    <row r="13" spans="1:13" ht="26.25" customHeight="1" x14ac:dyDescent="0.25">
      <c r="A13" s="24" t="s">
        <v>207</v>
      </c>
      <c r="B13" s="24" t="s">
        <v>166</v>
      </c>
      <c r="C13" s="24" t="s">
        <v>181</v>
      </c>
      <c r="D13" s="24" t="s">
        <v>18</v>
      </c>
      <c r="E13" s="24" t="s">
        <v>169</v>
      </c>
      <c r="F13" s="24" t="s">
        <v>167</v>
      </c>
      <c r="G13" s="24">
        <v>4</v>
      </c>
      <c r="H13" s="27">
        <v>55.34</v>
      </c>
      <c r="I13" s="27">
        <f t="shared" si="0"/>
        <v>39844.800000000003</v>
      </c>
      <c r="J13" s="24">
        <v>720</v>
      </c>
      <c r="K13" s="21" t="s">
        <v>182</v>
      </c>
      <c r="L13" s="17"/>
      <c r="M13" s="16"/>
    </row>
    <row r="14" spans="1:13" ht="26.25" customHeight="1" x14ac:dyDescent="0.25">
      <c r="A14" s="24" t="s">
        <v>207</v>
      </c>
      <c r="B14" s="24" t="s">
        <v>166</v>
      </c>
      <c r="C14" s="24" t="s">
        <v>185</v>
      </c>
      <c r="D14" s="24" t="s">
        <v>1</v>
      </c>
      <c r="E14" s="24" t="s">
        <v>138</v>
      </c>
      <c r="F14" s="24" t="s">
        <v>167</v>
      </c>
      <c r="G14" s="24">
        <v>4</v>
      </c>
      <c r="H14" s="27">
        <v>38</v>
      </c>
      <c r="I14" s="27">
        <f t="shared" si="0"/>
        <v>2964</v>
      </c>
      <c r="J14" s="24">
        <v>78</v>
      </c>
      <c r="K14" s="21" t="s">
        <v>186</v>
      </c>
      <c r="L14" s="17"/>
      <c r="M14" s="16"/>
    </row>
    <row r="15" spans="1:13" ht="26.25" customHeight="1" x14ac:dyDescent="0.25">
      <c r="A15" s="24" t="s">
        <v>207</v>
      </c>
      <c r="B15" s="24" t="s">
        <v>166</v>
      </c>
      <c r="C15" s="24" t="s">
        <v>191</v>
      </c>
      <c r="D15" s="24" t="s">
        <v>1</v>
      </c>
      <c r="E15" s="24" t="s">
        <v>173</v>
      </c>
      <c r="F15" s="24" t="s">
        <v>167</v>
      </c>
      <c r="G15" s="24">
        <v>4</v>
      </c>
      <c r="H15" s="27">
        <v>38</v>
      </c>
      <c r="I15" s="27">
        <f t="shared" si="0"/>
        <v>14136</v>
      </c>
      <c r="J15" s="24">
        <v>372</v>
      </c>
      <c r="K15" s="21" t="s">
        <v>192</v>
      </c>
      <c r="L15" s="17"/>
      <c r="M15" s="16"/>
    </row>
    <row r="16" spans="1:13" ht="26.25" customHeight="1" x14ac:dyDescent="0.25">
      <c r="A16" s="24" t="s">
        <v>207</v>
      </c>
      <c r="B16" s="24" t="s">
        <v>166</v>
      </c>
      <c r="C16" s="24" t="s">
        <v>189</v>
      </c>
      <c r="D16" s="24" t="s">
        <v>1</v>
      </c>
      <c r="E16" s="24" t="s">
        <v>171</v>
      </c>
      <c r="F16" s="24" t="s">
        <v>167</v>
      </c>
      <c r="G16" s="24">
        <v>4</v>
      </c>
      <c r="H16" s="27">
        <v>38</v>
      </c>
      <c r="I16" s="27">
        <f t="shared" si="0"/>
        <v>21318</v>
      </c>
      <c r="J16" s="24">
        <v>561</v>
      </c>
      <c r="K16" s="21" t="s">
        <v>190</v>
      </c>
      <c r="L16" s="17"/>
      <c r="M16" s="16"/>
    </row>
    <row r="17" spans="1:13" ht="26.25" customHeight="1" x14ac:dyDescent="0.25">
      <c r="A17" s="24" t="s">
        <v>207</v>
      </c>
      <c r="B17" s="24" t="s">
        <v>166</v>
      </c>
      <c r="C17" s="24" t="s">
        <v>187</v>
      </c>
      <c r="D17" s="24" t="s">
        <v>1</v>
      </c>
      <c r="E17" s="24" t="s">
        <v>169</v>
      </c>
      <c r="F17" s="24" t="s">
        <v>167</v>
      </c>
      <c r="G17" s="24">
        <v>4</v>
      </c>
      <c r="H17" s="27">
        <v>38</v>
      </c>
      <c r="I17" s="27">
        <f t="shared" si="0"/>
        <v>24548</v>
      </c>
      <c r="J17" s="24">
        <v>646</v>
      </c>
      <c r="K17" s="21" t="s">
        <v>188</v>
      </c>
      <c r="L17" s="17"/>
      <c r="M17" s="16"/>
    </row>
    <row r="18" spans="1:13" ht="26.25" customHeight="1" x14ac:dyDescent="0.25">
      <c r="A18" s="24" t="s">
        <v>207</v>
      </c>
      <c r="B18" s="24" t="s">
        <v>166</v>
      </c>
      <c r="C18" s="24" t="s">
        <v>183</v>
      </c>
      <c r="D18" s="24" t="s">
        <v>1</v>
      </c>
      <c r="E18" s="24" t="s">
        <v>25</v>
      </c>
      <c r="F18" s="24" t="s">
        <v>167</v>
      </c>
      <c r="G18" s="24">
        <v>4</v>
      </c>
      <c r="H18" s="27">
        <v>38</v>
      </c>
      <c r="I18" s="27">
        <f t="shared" si="0"/>
        <v>38760</v>
      </c>
      <c r="J18" s="24">
        <v>1020</v>
      </c>
      <c r="K18" s="21" t="s">
        <v>184</v>
      </c>
      <c r="L18" s="17"/>
      <c r="M18" s="16"/>
    </row>
    <row r="19" spans="1:13" ht="26.25" customHeight="1" x14ac:dyDescent="0.25">
      <c r="A19" s="24" t="s">
        <v>207</v>
      </c>
      <c r="B19" s="24" t="s">
        <v>115</v>
      </c>
      <c r="C19" s="24" t="s">
        <v>119</v>
      </c>
      <c r="D19" s="24" t="s">
        <v>8</v>
      </c>
      <c r="E19" s="24" t="s">
        <v>120</v>
      </c>
      <c r="F19" s="24" t="s">
        <v>26</v>
      </c>
      <c r="G19" s="24">
        <v>4</v>
      </c>
      <c r="H19" s="27">
        <v>62</v>
      </c>
      <c r="I19" s="27">
        <f t="shared" si="0"/>
        <v>806</v>
      </c>
      <c r="J19" s="24">
        <v>13</v>
      </c>
      <c r="K19" s="21" t="s">
        <v>121</v>
      </c>
      <c r="L19" s="17"/>
      <c r="M19" s="16"/>
    </row>
    <row r="20" spans="1:13" ht="26.25" customHeight="1" x14ac:dyDescent="0.25">
      <c r="A20" s="24" t="s">
        <v>207</v>
      </c>
      <c r="B20" s="24" t="s">
        <v>67</v>
      </c>
      <c r="C20" s="24" t="s">
        <v>68</v>
      </c>
      <c r="D20" s="24" t="s">
        <v>8</v>
      </c>
      <c r="E20" s="24" t="s">
        <v>21</v>
      </c>
      <c r="F20" s="24" t="s">
        <v>26</v>
      </c>
      <c r="G20" s="24">
        <v>4</v>
      </c>
      <c r="H20" s="27">
        <v>47.62</v>
      </c>
      <c r="I20" s="27">
        <f t="shared" si="0"/>
        <v>666.68</v>
      </c>
      <c r="J20" s="24">
        <v>14</v>
      </c>
      <c r="K20" s="21" t="s">
        <v>69</v>
      </c>
      <c r="L20" s="17"/>
      <c r="M20" s="16"/>
    </row>
    <row r="21" spans="1:13" ht="26.25" customHeight="1" x14ac:dyDescent="0.25">
      <c r="A21" s="24" t="s">
        <v>207</v>
      </c>
      <c r="B21" s="24" t="s">
        <v>145</v>
      </c>
      <c r="C21" s="24" t="s">
        <v>146</v>
      </c>
      <c r="D21" s="24" t="s">
        <v>8</v>
      </c>
      <c r="E21" s="24" t="s">
        <v>147</v>
      </c>
      <c r="F21" s="24" t="s">
        <v>26</v>
      </c>
      <c r="G21" s="24">
        <v>4</v>
      </c>
      <c r="H21" s="27">
        <v>65.599999999999994</v>
      </c>
      <c r="I21" s="27">
        <f t="shared" si="0"/>
        <v>983.99999999999989</v>
      </c>
      <c r="J21" s="24">
        <v>15</v>
      </c>
      <c r="K21" s="21" t="s">
        <v>148</v>
      </c>
      <c r="L21" s="17"/>
      <c r="M21" s="16"/>
    </row>
    <row r="22" spans="1:13" ht="26.25" customHeight="1" x14ac:dyDescent="0.25">
      <c r="A22" s="24" t="s">
        <v>207</v>
      </c>
      <c r="B22" s="24" t="s">
        <v>24</v>
      </c>
      <c r="C22" s="24" t="s">
        <v>36</v>
      </c>
      <c r="D22" s="24" t="s">
        <v>8</v>
      </c>
      <c r="E22" s="24" t="s">
        <v>37</v>
      </c>
      <c r="F22" s="24" t="s">
        <v>26</v>
      </c>
      <c r="G22" s="24">
        <v>4</v>
      </c>
      <c r="H22" s="27">
        <v>68</v>
      </c>
      <c r="I22" s="27">
        <f t="shared" si="0"/>
        <v>1224</v>
      </c>
      <c r="J22" s="24">
        <v>18</v>
      </c>
      <c r="K22" s="21" t="s">
        <v>38</v>
      </c>
      <c r="L22" s="17"/>
      <c r="M22" s="16"/>
    </row>
    <row r="23" spans="1:13" ht="26.25" customHeight="1" x14ac:dyDescent="0.25">
      <c r="A23" s="24" t="s">
        <v>207</v>
      </c>
      <c r="B23" s="24" t="s">
        <v>24</v>
      </c>
      <c r="C23" s="24" t="s">
        <v>30</v>
      </c>
      <c r="D23" s="24" t="s">
        <v>8</v>
      </c>
      <c r="E23" s="24" t="s">
        <v>31</v>
      </c>
      <c r="F23" s="24" t="s">
        <v>26</v>
      </c>
      <c r="G23" s="24">
        <v>4</v>
      </c>
      <c r="H23" s="27">
        <v>68</v>
      </c>
      <c r="I23" s="27">
        <f t="shared" si="0"/>
        <v>1360</v>
      </c>
      <c r="J23" s="24">
        <v>20</v>
      </c>
      <c r="K23" s="21" t="s">
        <v>32</v>
      </c>
      <c r="L23" s="17"/>
      <c r="M23" s="16"/>
    </row>
    <row r="24" spans="1:13" ht="26.25" customHeight="1" x14ac:dyDescent="0.25">
      <c r="A24" s="24" t="s">
        <v>207</v>
      </c>
      <c r="B24" s="24" t="s">
        <v>24</v>
      </c>
      <c r="C24" s="24" t="s">
        <v>33</v>
      </c>
      <c r="D24" s="24" t="s">
        <v>8</v>
      </c>
      <c r="E24" s="24" t="s">
        <v>34</v>
      </c>
      <c r="F24" s="24" t="s">
        <v>26</v>
      </c>
      <c r="G24" s="24">
        <v>4</v>
      </c>
      <c r="H24" s="27">
        <v>68</v>
      </c>
      <c r="I24" s="27">
        <f t="shared" si="0"/>
        <v>1360</v>
      </c>
      <c r="J24" s="24">
        <v>20</v>
      </c>
      <c r="K24" s="21" t="s">
        <v>35</v>
      </c>
      <c r="L24" s="17"/>
      <c r="M24" s="16"/>
    </row>
    <row r="25" spans="1:13" ht="26.25" customHeight="1" x14ac:dyDescent="0.25">
      <c r="A25" s="24" t="s">
        <v>207</v>
      </c>
      <c r="B25" s="24" t="s">
        <v>48</v>
      </c>
      <c r="C25" s="24" t="s">
        <v>51</v>
      </c>
      <c r="D25" s="24" t="s">
        <v>8</v>
      </c>
      <c r="E25" s="24" t="s">
        <v>52</v>
      </c>
      <c r="F25" s="24" t="s">
        <v>26</v>
      </c>
      <c r="G25" s="24">
        <v>4</v>
      </c>
      <c r="H25" s="27">
        <v>68</v>
      </c>
      <c r="I25" s="27">
        <f t="shared" si="0"/>
        <v>1360</v>
      </c>
      <c r="J25" s="24">
        <v>20</v>
      </c>
      <c r="K25" s="21" t="s">
        <v>53</v>
      </c>
      <c r="L25" s="17"/>
      <c r="M25" s="16"/>
    </row>
    <row r="26" spans="1:13" ht="26.25" customHeight="1" x14ac:dyDescent="0.25">
      <c r="A26" s="24" t="s">
        <v>207</v>
      </c>
      <c r="B26" s="24" t="s">
        <v>40</v>
      </c>
      <c r="C26" s="24" t="s">
        <v>41</v>
      </c>
      <c r="D26" s="24" t="s">
        <v>8</v>
      </c>
      <c r="E26" s="24" t="s">
        <v>42</v>
      </c>
      <c r="F26" s="24" t="s">
        <v>26</v>
      </c>
      <c r="G26" s="24">
        <v>4</v>
      </c>
      <c r="H26" s="27">
        <v>62</v>
      </c>
      <c r="I26" s="27">
        <f t="shared" si="0"/>
        <v>1488</v>
      </c>
      <c r="J26" s="24">
        <v>24</v>
      </c>
      <c r="K26" s="21" t="s">
        <v>43</v>
      </c>
      <c r="L26" s="17"/>
      <c r="M26" s="16"/>
    </row>
    <row r="27" spans="1:13" ht="26.25" customHeight="1" x14ac:dyDescent="0.25">
      <c r="A27" s="24" t="s">
        <v>207</v>
      </c>
      <c r="B27" s="24" t="s">
        <v>24</v>
      </c>
      <c r="C27" s="24" t="s">
        <v>27</v>
      </c>
      <c r="D27" s="24" t="s">
        <v>8</v>
      </c>
      <c r="E27" s="24" t="s">
        <v>28</v>
      </c>
      <c r="F27" s="24" t="s">
        <v>26</v>
      </c>
      <c r="G27" s="24">
        <v>4</v>
      </c>
      <c r="H27" s="27">
        <v>68</v>
      </c>
      <c r="I27" s="27">
        <f t="shared" si="0"/>
        <v>1836</v>
      </c>
      <c r="J27" s="24">
        <v>27</v>
      </c>
      <c r="K27" s="21" t="s">
        <v>29</v>
      </c>
      <c r="L27" s="17"/>
      <c r="M27" s="16"/>
    </row>
    <row r="28" spans="1:13" ht="26.25" customHeight="1" x14ac:dyDescent="0.25">
      <c r="A28" s="24" t="s">
        <v>207</v>
      </c>
      <c r="B28" s="24" t="s">
        <v>86</v>
      </c>
      <c r="C28" s="24" t="s">
        <v>92</v>
      </c>
      <c r="D28" s="24" t="s">
        <v>8</v>
      </c>
      <c r="E28" s="24" t="s">
        <v>93</v>
      </c>
      <c r="F28" s="24" t="s">
        <v>26</v>
      </c>
      <c r="G28" s="24">
        <v>4</v>
      </c>
      <c r="H28" s="27">
        <v>55.5</v>
      </c>
      <c r="I28" s="27">
        <f t="shared" si="0"/>
        <v>1498.5</v>
      </c>
      <c r="J28" s="24">
        <v>27</v>
      </c>
      <c r="K28" s="21" t="s">
        <v>94</v>
      </c>
      <c r="L28" s="17"/>
      <c r="M28" s="16"/>
    </row>
    <row r="29" spans="1:13" ht="26.25" customHeight="1" x14ac:dyDescent="0.25">
      <c r="A29" s="24" t="s">
        <v>207</v>
      </c>
      <c r="B29" s="24" t="s">
        <v>115</v>
      </c>
      <c r="C29" s="24" t="s">
        <v>116</v>
      </c>
      <c r="D29" s="24" t="s">
        <v>8</v>
      </c>
      <c r="E29" s="24" t="s">
        <v>117</v>
      </c>
      <c r="F29" s="24" t="s">
        <v>26</v>
      </c>
      <c r="G29" s="24">
        <v>4</v>
      </c>
      <c r="H29" s="27">
        <v>62</v>
      </c>
      <c r="I29" s="27">
        <f t="shared" si="0"/>
        <v>2852</v>
      </c>
      <c r="J29" s="24">
        <v>46</v>
      </c>
      <c r="K29" s="21" t="s">
        <v>118</v>
      </c>
      <c r="L29" s="17"/>
      <c r="M29" s="16"/>
    </row>
    <row r="30" spans="1:13" ht="26.25" customHeight="1" x14ac:dyDescent="0.25">
      <c r="A30" s="24" t="s">
        <v>207</v>
      </c>
      <c r="B30" s="24" t="s">
        <v>48</v>
      </c>
      <c r="C30" s="24" t="s">
        <v>49</v>
      </c>
      <c r="D30" s="24" t="s">
        <v>8</v>
      </c>
      <c r="E30" s="24" t="s">
        <v>25</v>
      </c>
      <c r="F30" s="24" t="s">
        <v>26</v>
      </c>
      <c r="G30" s="24">
        <v>4</v>
      </c>
      <c r="H30" s="27">
        <v>68</v>
      </c>
      <c r="I30" s="27">
        <f t="shared" si="0"/>
        <v>3264</v>
      </c>
      <c r="J30" s="24">
        <v>48</v>
      </c>
      <c r="K30" s="21" t="s">
        <v>50</v>
      </c>
      <c r="L30" s="17"/>
      <c r="M30" s="16"/>
    </row>
    <row r="31" spans="1:13" ht="26.25" customHeight="1" x14ac:dyDescent="0.25">
      <c r="A31" s="24" t="s">
        <v>207</v>
      </c>
      <c r="B31" s="24" t="s">
        <v>134</v>
      </c>
      <c r="C31" s="24" t="s">
        <v>135</v>
      </c>
      <c r="D31" s="24" t="s">
        <v>8</v>
      </c>
      <c r="E31" s="24" t="s">
        <v>136</v>
      </c>
      <c r="F31" s="24" t="s">
        <v>26</v>
      </c>
      <c r="G31" s="24">
        <v>4</v>
      </c>
      <c r="H31" s="27">
        <v>45.74</v>
      </c>
      <c r="I31" s="27">
        <f t="shared" si="0"/>
        <v>16649.36</v>
      </c>
      <c r="J31" s="24">
        <v>364</v>
      </c>
      <c r="K31" s="21" t="s">
        <v>137</v>
      </c>
      <c r="L31" s="17"/>
      <c r="M31" s="16"/>
    </row>
    <row r="32" spans="1:13" ht="26.25" customHeight="1" x14ac:dyDescent="0.25">
      <c r="A32" s="24" t="s">
        <v>207</v>
      </c>
      <c r="B32" s="24" t="s">
        <v>86</v>
      </c>
      <c r="C32" s="24" t="s">
        <v>89</v>
      </c>
      <c r="D32" s="24" t="s">
        <v>8</v>
      </c>
      <c r="E32" s="24" t="s">
        <v>90</v>
      </c>
      <c r="F32" s="24" t="s">
        <v>26</v>
      </c>
      <c r="G32" s="24">
        <v>4</v>
      </c>
      <c r="H32" s="27">
        <v>55.5</v>
      </c>
      <c r="I32" s="27">
        <f t="shared" si="0"/>
        <v>21756</v>
      </c>
      <c r="J32" s="24">
        <v>392</v>
      </c>
      <c r="K32" s="21" t="s">
        <v>91</v>
      </c>
      <c r="L32" s="17"/>
      <c r="M32" s="16"/>
    </row>
    <row r="33" spans="1:13" ht="26.25" customHeight="1" x14ac:dyDescent="0.25">
      <c r="A33" s="24" t="s">
        <v>207</v>
      </c>
      <c r="B33" s="24" t="s">
        <v>86</v>
      </c>
      <c r="C33" s="24" t="s">
        <v>95</v>
      </c>
      <c r="D33" s="24" t="s">
        <v>8</v>
      </c>
      <c r="E33" s="24" t="s">
        <v>96</v>
      </c>
      <c r="F33" s="24" t="s">
        <v>26</v>
      </c>
      <c r="G33" s="24">
        <v>4</v>
      </c>
      <c r="H33" s="27">
        <v>55.5</v>
      </c>
      <c r="I33" s="27">
        <f t="shared" si="0"/>
        <v>24420</v>
      </c>
      <c r="J33" s="24">
        <v>440</v>
      </c>
      <c r="K33" s="21" t="s">
        <v>97</v>
      </c>
      <c r="L33" s="17"/>
      <c r="M33" s="16"/>
    </row>
    <row r="34" spans="1:13" ht="26.25" customHeight="1" x14ac:dyDescent="0.25">
      <c r="A34" s="24" t="s">
        <v>207</v>
      </c>
      <c r="B34" s="24" t="s">
        <v>48</v>
      </c>
      <c r="C34" s="24" t="s">
        <v>55</v>
      </c>
      <c r="D34" s="24" t="s">
        <v>15</v>
      </c>
      <c r="E34" s="24" t="s">
        <v>39</v>
      </c>
      <c r="F34" s="24" t="s">
        <v>26</v>
      </c>
      <c r="G34" s="24">
        <v>4</v>
      </c>
      <c r="H34" s="27">
        <v>68</v>
      </c>
      <c r="I34" s="27">
        <f t="shared" ref="I34:I65" si="1">H34*J34</f>
        <v>8704</v>
      </c>
      <c r="J34" s="24">
        <v>128</v>
      </c>
      <c r="K34" s="21" t="s">
        <v>56</v>
      </c>
      <c r="L34" s="17"/>
      <c r="M34" s="16"/>
    </row>
    <row r="35" spans="1:13" ht="26.25" customHeight="1" x14ac:dyDescent="0.25">
      <c r="A35" s="24" t="s">
        <v>207</v>
      </c>
      <c r="B35" s="24" t="s">
        <v>86</v>
      </c>
      <c r="C35" s="24" t="s">
        <v>103</v>
      </c>
      <c r="D35" s="24" t="s">
        <v>15</v>
      </c>
      <c r="E35" s="24" t="s">
        <v>90</v>
      </c>
      <c r="F35" s="24" t="s">
        <v>26</v>
      </c>
      <c r="G35" s="24">
        <v>4</v>
      </c>
      <c r="H35" s="27">
        <v>55.5</v>
      </c>
      <c r="I35" s="27">
        <f t="shared" si="1"/>
        <v>10600.5</v>
      </c>
      <c r="J35" s="24">
        <v>191</v>
      </c>
      <c r="K35" s="21" t="s">
        <v>104</v>
      </c>
      <c r="L35" s="17"/>
      <c r="M35" s="16"/>
    </row>
    <row r="36" spans="1:13" ht="26.25" customHeight="1" x14ac:dyDescent="0.25">
      <c r="A36" s="24" t="s">
        <v>207</v>
      </c>
      <c r="B36" s="24" t="s">
        <v>86</v>
      </c>
      <c r="C36" s="24" t="s">
        <v>105</v>
      </c>
      <c r="D36" s="24" t="s">
        <v>15</v>
      </c>
      <c r="E36" s="24" t="s">
        <v>96</v>
      </c>
      <c r="F36" s="24" t="s">
        <v>26</v>
      </c>
      <c r="G36" s="24">
        <v>4</v>
      </c>
      <c r="H36" s="27">
        <v>55.5</v>
      </c>
      <c r="I36" s="27">
        <f t="shared" si="1"/>
        <v>11211</v>
      </c>
      <c r="J36" s="24">
        <v>202</v>
      </c>
      <c r="K36" s="21" t="s">
        <v>106</v>
      </c>
      <c r="L36" s="17"/>
      <c r="M36" s="16"/>
    </row>
    <row r="37" spans="1:13" ht="26.25" customHeight="1" x14ac:dyDescent="0.25">
      <c r="A37" s="24" t="s">
        <v>207</v>
      </c>
      <c r="B37" s="24" t="s">
        <v>86</v>
      </c>
      <c r="C37" s="24" t="s">
        <v>98</v>
      </c>
      <c r="D37" s="24" t="s">
        <v>15</v>
      </c>
      <c r="E37" s="24" t="s">
        <v>88</v>
      </c>
      <c r="F37" s="24" t="s">
        <v>26</v>
      </c>
      <c r="G37" s="24">
        <v>4</v>
      </c>
      <c r="H37" s="27">
        <v>55.5</v>
      </c>
      <c r="I37" s="27">
        <f t="shared" si="1"/>
        <v>12598.5</v>
      </c>
      <c r="J37" s="24">
        <v>227</v>
      </c>
      <c r="K37" s="21" t="s">
        <v>99</v>
      </c>
      <c r="L37" s="17"/>
      <c r="M37" s="16"/>
    </row>
    <row r="38" spans="1:13" ht="26.25" customHeight="1" x14ac:dyDescent="0.25">
      <c r="A38" s="24" t="s">
        <v>207</v>
      </c>
      <c r="B38" s="24" t="s">
        <v>86</v>
      </c>
      <c r="C38" s="24" t="s">
        <v>100</v>
      </c>
      <c r="D38" s="24" t="s">
        <v>15</v>
      </c>
      <c r="E38" s="24" t="s">
        <v>101</v>
      </c>
      <c r="F38" s="24" t="s">
        <v>26</v>
      </c>
      <c r="G38" s="24">
        <v>4</v>
      </c>
      <c r="H38" s="27">
        <v>55.5</v>
      </c>
      <c r="I38" s="27">
        <f t="shared" si="1"/>
        <v>19147.5</v>
      </c>
      <c r="J38" s="24">
        <v>345</v>
      </c>
      <c r="K38" s="21" t="s">
        <v>102</v>
      </c>
      <c r="L38" s="17"/>
      <c r="M38" s="16"/>
    </row>
    <row r="39" spans="1:13" ht="26.25" customHeight="1" x14ac:dyDescent="0.25">
      <c r="A39" s="24" t="s">
        <v>207</v>
      </c>
      <c r="B39" s="24" t="s">
        <v>86</v>
      </c>
      <c r="C39" s="24" t="s">
        <v>111</v>
      </c>
      <c r="D39" s="24" t="s">
        <v>18</v>
      </c>
      <c r="E39" s="24" t="s">
        <v>96</v>
      </c>
      <c r="F39" s="24" t="s">
        <v>26</v>
      </c>
      <c r="G39" s="24">
        <v>4</v>
      </c>
      <c r="H39" s="27">
        <v>47.3</v>
      </c>
      <c r="I39" s="27">
        <f t="shared" si="1"/>
        <v>15892.8</v>
      </c>
      <c r="J39" s="24">
        <v>336</v>
      </c>
      <c r="K39" s="21" t="s">
        <v>112</v>
      </c>
      <c r="L39" s="17"/>
      <c r="M39" s="16"/>
    </row>
    <row r="40" spans="1:13" ht="26.25" customHeight="1" x14ac:dyDescent="0.25">
      <c r="A40" s="24" t="s">
        <v>207</v>
      </c>
      <c r="B40" s="24" t="s">
        <v>48</v>
      </c>
      <c r="C40" s="24" t="s">
        <v>57</v>
      </c>
      <c r="D40" s="24" t="s">
        <v>18</v>
      </c>
      <c r="E40" s="24" t="s">
        <v>25</v>
      </c>
      <c r="F40" s="24" t="s">
        <v>26</v>
      </c>
      <c r="G40" s="24">
        <v>4</v>
      </c>
      <c r="H40" s="27">
        <v>63</v>
      </c>
      <c r="I40" s="27">
        <f t="shared" si="1"/>
        <v>48636</v>
      </c>
      <c r="J40" s="24">
        <v>772</v>
      </c>
      <c r="K40" s="21" t="s">
        <v>58</v>
      </c>
      <c r="L40" s="17"/>
      <c r="M40" s="16"/>
    </row>
    <row r="41" spans="1:13" ht="26.25" customHeight="1" x14ac:dyDescent="0.25">
      <c r="A41" s="24" t="s">
        <v>207</v>
      </c>
      <c r="B41" s="24" t="s">
        <v>86</v>
      </c>
      <c r="C41" s="24" t="s">
        <v>107</v>
      </c>
      <c r="D41" s="24" t="s">
        <v>18</v>
      </c>
      <c r="E41" s="24" t="s">
        <v>87</v>
      </c>
      <c r="F41" s="24" t="s">
        <v>26</v>
      </c>
      <c r="G41" s="24">
        <v>4</v>
      </c>
      <c r="H41" s="27">
        <v>47.3</v>
      </c>
      <c r="I41" s="27">
        <f t="shared" si="1"/>
        <v>77572</v>
      </c>
      <c r="J41" s="24">
        <v>1640</v>
      </c>
      <c r="K41" s="21" t="s">
        <v>108</v>
      </c>
      <c r="L41" s="17"/>
      <c r="M41" s="16"/>
    </row>
    <row r="42" spans="1:13" ht="26.25" customHeight="1" x14ac:dyDescent="0.25">
      <c r="A42" s="24" t="s">
        <v>207</v>
      </c>
      <c r="B42" s="24" t="s">
        <v>86</v>
      </c>
      <c r="C42" s="24" t="s">
        <v>109</v>
      </c>
      <c r="D42" s="24" t="s">
        <v>18</v>
      </c>
      <c r="E42" s="24" t="s">
        <v>90</v>
      </c>
      <c r="F42" s="24" t="s">
        <v>26</v>
      </c>
      <c r="G42" s="24">
        <v>4</v>
      </c>
      <c r="H42" s="27">
        <v>47.3</v>
      </c>
      <c r="I42" s="27">
        <f t="shared" si="1"/>
        <v>83579.099999999991</v>
      </c>
      <c r="J42" s="24">
        <v>1767</v>
      </c>
      <c r="K42" s="21" t="s">
        <v>110</v>
      </c>
      <c r="L42" s="17"/>
      <c r="M42" s="16"/>
    </row>
    <row r="43" spans="1:13" ht="26.25" customHeight="1" x14ac:dyDescent="0.25">
      <c r="A43" s="24" t="s">
        <v>207</v>
      </c>
      <c r="B43" s="24" t="s">
        <v>48</v>
      </c>
      <c r="C43" s="24" t="s">
        <v>60</v>
      </c>
      <c r="D43" s="24" t="s">
        <v>59</v>
      </c>
      <c r="E43" s="24" t="s">
        <v>25</v>
      </c>
      <c r="F43" s="24" t="s">
        <v>26</v>
      </c>
      <c r="G43" s="24">
        <v>4</v>
      </c>
      <c r="H43" s="27">
        <v>74.84</v>
      </c>
      <c r="I43" s="27">
        <f t="shared" si="1"/>
        <v>673.56000000000006</v>
      </c>
      <c r="J43" s="24">
        <v>9</v>
      </c>
      <c r="K43" s="21" t="s">
        <v>61</v>
      </c>
      <c r="L43" s="17"/>
      <c r="M43" s="16"/>
    </row>
    <row r="44" spans="1:13" ht="26.25" customHeight="1" x14ac:dyDescent="0.25">
      <c r="A44" s="24" t="s">
        <v>207</v>
      </c>
      <c r="B44" s="24" t="s">
        <v>48</v>
      </c>
      <c r="C44" s="24" t="s">
        <v>65</v>
      </c>
      <c r="D44" s="24" t="s">
        <v>59</v>
      </c>
      <c r="E44" s="24" t="s">
        <v>54</v>
      </c>
      <c r="F44" s="24" t="s">
        <v>26</v>
      </c>
      <c r="G44" s="24">
        <v>4</v>
      </c>
      <c r="H44" s="27">
        <v>74.84</v>
      </c>
      <c r="I44" s="27">
        <f t="shared" si="1"/>
        <v>1197.44</v>
      </c>
      <c r="J44" s="24">
        <v>16</v>
      </c>
      <c r="K44" s="21" t="s">
        <v>66</v>
      </c>
      <c r="L44" s="17"/>
      <c r="M44" s="16"/>
    </row>
    <row r="45" spans="1:13" ht="26.25" customHeight="1" x14ac:dyDescent="0.25">
      <c r="A45" s="24" t="s">
        <v>207</v>
      </c>
      <c r="B45" s="24" t="s">
        <v>67</v>
      </c>
      <c r="C45" s="24" t="s">
        <v>80</v>
      </c>
      <c r="D45" s="24" t="s">
        <v>59</v>
      </c>
      <c r="E45" s="24" t="s">
        <v>81</v>
      </c>
      <c r="F45" s="24" t="s">
        <v>26</v>
      </c>
      <c r="G45" s="24">
        <v>4</v>
      </c>
      <c r="H45" s="27">
        <v>54.36</v>
      </c>
      <c r="I45" s="27">
        <f t="shared" si="1"/>
        <v>1630.8</v>
      </c>
      <c r="J45" s="24">
        <v>30</v>
      </c>
      <c r="K45" s="21" t="s">
        <v>82</v>
      </c>
      <c r="L45" s="17"/>
      <c r="M45" s="16"/>
    </row>
    <row r="46" spans="1:13" ht="26.25" customHeight="1" x14ac:dyDescent="0.25">
      <c r="A46" s="24" t="s">
        <v>207</v>
      </c>
      <c r="B46" s="24" t="s">
        <v>67</v>
      </c>
      <c r="C46" s="24" t="s">
        <v>83</v>
      </c>
      <c r="D46" s="24" t="s">
        <v>59</v>
      </c>
      <c r="E46" s="24" t="s">
        <v>84</v>
      </c>
      <c r="F46" s="24" t="s">
        <v>26</v>
      </c>
      <c r="G46" s="24">
        <v>4</v>
      </c>
      <c r="H46" s="27">
        <v>54.36</v>
      </c>
      <c r="I46" s="27">
        <f t="shared" si="1"/>
        <v>1848.24</v>
      </c>
      <c r="J46" s="24">
        <v>34</v>
      </c>
      <c r="K46" s="21" t="s">
        <v>85</v>
      </c>
      <c r="L46" s="17"/>
      <c r="M46" s="16"/>
    </row>
    <row r="47" spans="1:13" ht="26.25" customHeight="1" x14ac:dyDescent="0.25">
      <c r="A47" s="24" t="s">
        <v>207</v>
      </c>
      <c r="B47" s="24" t="s">
        <v>48</v>
      </c>
      <c r="C47" s="24" t="s">
        <v>62</v>
      </c>
      <c r="D47" s="24" t="s">
        <v>59</v>
      </c>
      <c r="E47" s="24" t="s">
        <v>63</v>
      </c>
      <c r="F47" s="24" t="s">
        <v>26</v>
      </c>
      <c r="G47" s="24">
        <v>4</v>
      </c>
      <c r="H47" s="27">
        <v>74.84</v>
      </c>
      <c r="I47" s="27">
        <f t="shared" si="1"/>
        <v>8905.9600000000009</v>
      </c>
      <c r="J47" s="24">
        <v>119</v>
      </c>
      <c r="K47" s="21" t="s">
        <v>64</v>
      </c>
      <c r="L47" s="17"/>
      <c r="M47" s="16"/>
    </row>
    <row r="48" spans="1:13" ht="26.25" customHeight="1" x14ac:dyDescent="0.25">
      <c r="A48" s="24" t="s">
        <v>207</v>
      </c>
      <c r="B48" s="24" t="s">
        <v>67</v>
      </c>
      <c r="C48" s="24" t="s">
        <v>74</v>
      </c>
      <c r="D48" s="24" t="s">
        <v>59</v>
      </c>
      <c r="E48" s="24" t="s">
        <v>70</v>
      </c>
      <c r="F48" s="24" t="s">
        <v>26</v>
      </c>
      <c r="G48" s="24">
        <v>4</v>
      </c>
      <c r="H48" s="27">
        <v>54.36</v>
      </c>
      <c r="I48" s="27">
        <f t="shared" si="1"/>
        <v>24788.16</v>
      </c>
      <c r="J48" s="24">
        <v>456</v>
      </c>
      <c r="K48" s="21" t="s">
        <v>75</v>
      </c>
      <c r="L48" s="17"/>
      <c r="M48" s="16"/>
    </row>
    <row r="49" spans="1:13" ht="26.25" customHeight="1" x14ac:dyDescent="0.25">
      <c r="A49" s="24" t="s">
        <v>207</v>
      </c>
      <c r="B49" s="24" t="s">
        <v>67</v>
      </c>
      <c r="C49" s="24" t="s">
        <v>76</v>
      </c>
      <c r="D49" s="24" t="s">
        <v>59</v>
      </c>
      <c r="E49" s="24" t="s">
        <v>47</v>
      </c>
      <c r="F49" s="24" t="s">
        <v>26</v>
      </c>
      <c r="G49" s="24">
        <v>4</v>
      </c>
      <c r="H49" s="27">
        <v>54.36</v>
      </c>
      <c r="I49" s="27">
        <f t="shared" si="1"/>
        <v>32833.440000000002</v>
      </c>
      <c r="J49" s="24">
        <v>604</v>
      </c>
      <c r="K49" s="21" t="s">
        <v>77</v>
      </c>
      <c r="L49" s="17"/>
      <c r="M49" s="16"/>
    </row>
    <row r="50" spans="1:13" ht="26.25" customHeight="1" x14ac:dyDescent="0.25">
      <c r="A50" s="24" t="s">
        <v>207</v>
      </c>
      <c r="B50" s="24" t="s">
        <v>67</v>
      </c>
      <c r="C50" s="24" t="s">
        <v>78</v>
      </c>
      <c r="D50" s="24" t="s">
        <v>59</v>
      </c>
      <c r="E50" s="24" t="s">
        <v>71</v>
      </c>
      <c r="F50" s="24" t="s">
        <v>26</v>
      </c>
      <c r="G50" s="24">
        <v>4</v>
      </c>
      <c r="H50" s="27">
        <v>54.36</v>
      </c>
      <c r="I50" s="27">
        <f t="shared" si="1"/>
        <v>36584.28</v>
      </c>
      <c r="J50" s="24">
        <v>673</v>
      </c>
      <c r="K50" s="21" t="s">
        <v>79</v>
      </c>
      <c r="L50" s="17"/>
      <c r="M50" s="16"/>
    </row>
    <row r="51" spans="1:13" ht="26.25" customHeight="1" x14ac:dyDescent="0.25">
      <c r="A51" s="24" t="s">
        <v>207</v>
      </c>
      <c r="B51" s="24" t="s">
        <v>67</v>
      </c>
      <c r="C51" s="24" t="s">
        <v>72</v>
      </c>
      <c r="D51" s="24" t="s">
        <v>59</v>
      </c>
      <c r="E51" s="24" t="s">
        <v>28</v>
      </c>
      <c r="F51" s="24" t="s">
        <v>26</v>
      </c>
      <c r="G51" s="24">
        <v>4</v>
      </c>
      <c r="H51" s="27">
        <v>54.36</v>
      </c>
      <c r="I51" s="27">
        <f t="shared" si="1"/>
        <v>44249.04</v>
      </c>
      <c r="J51" s="24">
        <v>814</v>
      </c>
      <c r="K51" s="21" t="s">
        <v>73</v>
      </c>
      <c r="L51" s="17"/>
      <c r="M51" s="16"/>
    </row>
    <row r="52" spans="1:13" ht="26.25" customHeight="1" x14ac:dyDescent="0.25">
      <c r="A52" s="24" t="s">
        <v>207</v>
      </c>
      <c r="B52" s="24" t="s">
        <v>40</v>
      </c>
      <c r="C52" s="24" t="s">
        <v>44</v>
      </c>
      <c r="D52" s="24" t="s">
        <v>1</v>
      </c>
      <c r="E52" s="24" t="s">
        <v>42</v>
      </c>
      <c r="F52" s="24" t="s">
        <v>26</v>
      </c>
      <c r="G52" s="24">
        <v>4</v>
      </c>
      <c r="H52" s="27">
        <v>32.119999999999997</v>
      </c>
      <c r="I52" s="27">
        <f t="shared" si="1"/>
        <v>20845.879999999997</v>
      </c>
      <c r="J52" s="24">
        <v>649</v>
      </c>
      <c r="K52" s="21" t="s">
        <v>45</v>
      </c>
      <c r="L52" s="17"/>
      <c r="M52" s="16"/>
    </row>
    <row r="53" spans="1:13" ht="26.25" customHeight="1" x14ac:dyDescent="0.25">
      <c r="A53" s="24" t="s">
        <v>207</v>
      </c>
      <c r="B53" s="24" t="s">
        <v>86</v>
      </c>
      <c r="C53" s="24" t="s">
        <v>113</v>
      </c>
      <c r="D53" s="24" t="s">
        <v>46</v>
      </c>
      <c r="E53" s="24" t="s">
        <v>96</v>
      </c>
      <c r="F53" s="24" t="s">
        <v>26</v>
      </c>
      <c r="G53" s="24">
        <v>4</v>
      </c>
      <c r="H53" s="27">
        <v>28</v>
      </c>
      <c r="I53" s="27">
        <f t="shared" si="1"/>
        <v>1596</v>
      </c>
      <c r="J53" s="24">
        <v>57</v>
      </c>
      <c r="K53" s="21" t="s">
        <v>114</v>
      </c>
      <c r="L53" s="17"/>
      <c r="M53" s="16"/>
    </row>
    <row r="54" spans="1:13" ht="26.25" customHeight="1" x14ac:dyDescent="0.25">
      <c r="A54" s="24" t="s">
        <v>207</v>
      </c>
      <c r="B54" s="24" t="s">
        <v>7</v>
      </c>
      <c r="C54" s="24" t="s">
        <v>11</v>
      </c>
      <c r="D54" s="24" t="s">
        <v>8</v>
      </c>
      <c r="E54" s="24" t="s">
        <v>12</v>
      </c>
      <c r="F54" s="24" t="s">
        <v>9</v>
      </c>
      <c r="G54" s="24">
        <v>4</v>
      </c>
      <c r="H54" s="27">
        <v>66</v>
      </c>
      <c r="I54" s="27">
        <f t="shared" si="1"/>
        <v>462</v>
      </c>
      <c r="J54" s="24">
        <v>7</v>
      </c>
      <c r="K54" s="21" t="s">
        <v>13</v>
      </c>
      <c r="L54" s="17"/>
      <c r="M54" s="16"/>
    </row>
    <row r="55" spans="1:13" ht="26.25" customHeight="1" x14ac:dyDescent="0.25">
      <c r="A55" s="24" t="s">
        <v>207</v>
      </c>
      <c r="B55" s="24" t="s">
        <v>7</v>
      </c>
      <c r="C55" s="24" t="s">
        <v>16</v>
      </c>
      <c r="D55" s="24" t="s">
        <v>15</v>
      </c>
      <c r="E55" s="24" t="s">
        <v>10</v>
      </c>
      <c r="F55" s="24" t="s">
        <v>9</v>
      </c>
      <c r="G55" s="24">
        <v>4</v>
      </c>
      <c r="H55" s="27">
        <v>66</v>
      </c>
      <c r="I55" s="27">
        <f t="shared" si="1"/>
        <v>4950</v>
      </c>
      <c r="J55" s="24">
        <v>75</v>
      </c>
      <c r="K55" s="21" t="s">
        <v>17</v>
      </c>
      <c r="L55" s="17"/>
      <c r="M55" s="16"/>
    </row>
    <row r="56" spans="1:13" ht="26.25" customHeight="1" x14ac:dyDescent="0.25">
      <c r="A56" s="24" t="s">
        <v>206</v>
      </c>
      <c r="B56" s="24" t="s">
        <v>200</v>
      </c>
      <c r="C56" s="24" t="s">
        <v>157</v>
      </c>
      <c r="D56" s="24" t="s">
        <v>150</v>
      </c>
      <c r="E56" s="24" t="s">
        <v>158</v>
      </c>
      <c r="F56" s="24" t="s">
        <v>152</v>
      </c>
      <c r="G56" s="24">
        <v>2</v>
      </c>
      <c r="H56" s="27">
        <v>14.2</v>
      </c>
      <c r="I56" s="27">
        <f t="shared" si="1"/>
        <v>624.79999999999995</v>
      </c>
      <c r="J56" s="24">
        <v>44</v>
      </c>
      <c r="K56" s="21" t="s">
        <v>159</v>
      </c>
      <c r="L56" s="17"/>
      <c r="M56" s="16"/>
    </row>
    <row r="57" spans="1:13" ht="26.25" customHeight="1" x14ac:dyDescent="0.25">
      <c r="A57" s="24" t="s">
        <v>206</v>
      </c>
      <c r="B57" s="24" t="s">
        <v>198</v>
      </c>
      <c r="C57" s="24" t="s">
        <v>149</v>
      </c>
      <c r="D57" s="24" t="s">
        <v>150</v>
      </c>
      <c r="E57" s="24" t="s">
        <v>151</v>
      </c>
      <c r="F57" s="24" t="s">
        <v>152</v>
      </c>
      <c r="G57" s="24">
        <v>2</v>
      </c>
      <c r="H57" s="27">
        <v>14.2</v>
      </c>
      <c r="I57" s="27">
        <f t="shared" si="1"/>
        <v>1590.3999999999999</v>
      </c>
      <c r="J57" s="24">
        <v>112</v>
      </c>
      <c r="K57" s="21" t="s">
        <v>153</v>
      </c>
      <c r="L57" s="17"/>
      <c r="M57" s="16"/>
    </row>
    <row r="58" spans="1:13" ht="26.25" customHeight="1" x14ac:dyDescent="0.25">
      <c r="A58" s="24" t="s">
        <v>206</v>
      </c>
      <c r="B58" s="24" t="s">
        <v>201</v>
      </c>
      <c r="C58" s="24" t="s">
        <v>160</v>
      </c>
      <c r="D58" s="24" t="s">
        <v>150</v>
      </c>
      <c r="E58" s="24" t="s">
        <v>161</v>
      </c>
      <c r="F58" s="24" t="s">
        <v>152</v>
      </c>
      <c r="G58" s="24">
        <v>2</v>
      </c>
      <c r="H58" s="27">
        <v>14.2</v>
      </c>
      <c r="I58" s="27">
        <f t="shared" si="1"/>
        <v>1590.3999999999999</v>
      </c>
      <c r="J58" s="24">
        <v>112</v>
      </c>
      <c r="K58" s="21" t="s">
        <v>162</v>
      </c>
      <c r="L58" s="17"/>
      <c r="M58" s="16"/>
    </row>
    <row r="59" spans="1:13" ht="26.25" customHeight="1" x14ac:dyDescent="0.25">
      <c r="A59" s="24" t="s">
        <v>206</v>
      </c>
      <c r="B59" s="24" t="s">
        <v>199</v>
      </c>
      <c r="C59" s="24" t="s">
        <v>154</v>
      </c>
      <c r="D59" s="24" t="s">
        <v>150</v>
      </c>
      <c r="E59" s="24" t="s">
        <v>155</v>
      </c>
      <c r="F59" s="24" t="s">
        <v>152</v>
      </c>
      <c r="G59" s="24">
        <v>2</v>
      </c>
      <c r="H59" s="27">
        <v>14.2</v>
      </c>
      <c r="I59" s="27">
        <f t="shared" si="1"/>
        <v>3507.3999999999996</v>
      </c>
      <c r="J59" s="24">
        <v>247</v>
      </c>
      <c r="K59" s="21" t="s">
        <v>156</v>
      </c>
      <c r="L59" s="17"/>
      <c r="M59" s="16"/>
    </row>
    <row r="60" spans="1:13" ht="26.25" customHeight="1" x14ac:dyDescent="0.25">
      <c r="A60" s="24" t="s">
        <v>206</v>
      </c>
      <c r="B60" s="24" t="s">
        <v>202</v>
      </c>
      <c r="C60" s="24" t="s">
        <v>163</v>
      </c>
      <c r="D60" s="24" t="s">
        <v>150</v>
      </c>
      <c r="E60" s="24" t="s">
        <v>164</v>
      </c>
      <c r="F60" s="24" t="s">
        <v>152</v>
      </c>
      <c r="G60" s="24">
        <v>2</v>
      </c>
      <c r="H60" s="27">
        <v>14.2</v>
      </c>
      <c r="I60" s="27">
        <f t="shared" si="1"/>
        <v>4955.8</v>
      </c>
      <c r="J60" s="24">
        <v>349</v>
      </c>
      <c r="K60" s="21" t="s">
        <v>165</v>
      </c>
      <c r="L60" s="17"/>
      <c r="M60" s="16"/>
    </row>
    <row r="61" spans="1:13" ht="26.25" customHeight="1" x14ac:dyDescent="0.25">
      <c r="A61" s="24" t="s">
        <v>206</v>
      </c>
      <c r="B61" s="24" t="s">
        <v>203</v>
      </c>
      <c r="C61" s="24" t="s">
        <v>122</v>
      </c>
      <c r="D61" s="24" t="s">
        <v>123</v>
      </c>
      <c r="E61" s="24" t="s">
        <v>124</v>
      </c>
      <c r="F61" s="24" t="s">
        <v>125</v>
      </c>
      <c r="G61" s="24">
        <v>4</v>
      </c>
      <c r="H61" s="27">
        <v>17.7</v>
      </c>
      <c r="I61" s="27">
        <f t="shared" si="1"/>
        <v>17062.8</v>
      </c>
      <c r="J61" s="24">
        <v>964</v>
      </c>
      <c r="K61" s="21" t="s">
        <v>126</v>
      </c>
      <c r="L61" s="17"/>
      <c r="M61" s="16"/>
    </row>
    <row r="62" spans="1:13" ht="26.25" customHeight="1" thickBot="1" x14ac:dyDescent="0.3">
      <c r="A62" s="25" t="s">
        <v>206</v>
      </c>
      <c r="B62" s="25" t="s">
        <v>203</v>
      </c>
      <c r="C62" s="25" t="s">
        <v>127</v>
      </c>
      <c r="D62" s="25" t="s">
        <v>123</v>
      </c>
      <c r="E62" s="25" t="s">
        <v>128</v>
      </c>
      <c r="F62" s="25" t="s">
        <v>125</v>
      </c>
      <c r="G62" s="25">
        <v>4</v>
      </c>
      <c r="H62" s="28">
        <v>17.7</v>
      </c>
      <c r="I62" s="28">
        <f t="shared" si="1"/>
        <v>33630</v>
      </c>
      <c r="J62" s="25">
        <v>1900</v>
      </c>
      <c r="K62" s="22" t="s">
        <v>129</v>
      </c>
      <c r="L62" s="18"/>
      <c r="M62" s="16"/>
    </row>
    <row r="63" spans="1:13" ht="26.25" customHeight="1" thickBot="1" x14ac:dyDescent="0.3">
      <c r="I63" s="29">
        <f>SUM(I2:I62)</f>
        <v>871295.30000000028</v>
      </c>
      <c r="J63" s="19">
        <f>SUM(J2:J62)</f>
        <v>20497</v>
      </c>
    </row>
  </sheetData>
  <autoFilter ref="A1:L1"/>
  <sortState ref="A2:L63">
    <sortCondition ref="A2:A63"/>
    <sortCondition ref="F2:F63"/>
    <sortCondition ref="D2:D63" customList="TWIN,TWIN XL,FULL,QUEEN,KING,CAL KING"/>
    <sortCondition ref="J2:J63"/>
    <sortCondition descending="1" ref="H2:H63"/>
  </sortState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20"/>
  <sheetViews>
    <sheetView workbookViewId="0">
      <selection activeCell="F15" sqref="F15"/>
    </sheetView>
  </sheetViews>
  <sheetFormatPr defaultRowHeight="15" x14ac:dyDescent="0.25"/>
  <cols>
    <col min="1" max="1" width="20.5703125" style="2" bestFit="1" customWidth="1"/>
    <col min="2" max="2" width="21.7109375" style="2" bestFit="1" customWidth="1"/>
    <col min="3" max="3" width="9" style="2" bestFit="1" customWidth="1"/>
    <col min="4" max="4" width="6.7109375" style="2" customWidth="1"/>
    <col min="5" max="5" width="12.28515625" style="2" bestFit="1" customWidth="1"/>
    <col min="6" max="6" width="7.7109375" style="2" bestFit="1" customWidth="1"/>
    <col min="7" max="7" width="10.5703125" style="2" bestFit="1" customWidth="1"/>
    <col min="8" max="8" width="9.140625" style="2"/>
  </cols>
  <sheetData>
    <row r="3" spans="1:7" ht="15.75" x14ac:dyDescent="0.25">
      <c r="A3" s="6" t="s">
        <v>218</v>
      </c>
      <c r="B3" s="6" t="s">
        <v>221</v>
      </c>
      <c r="C3" s="1" t="s">
        <v>222</v>
      </c>
    </row>
    <row r="4" spans="1:7" x14ac:dyDescent="0.25">
      <c r="A4" s="2" t="s">
        <v>207</v>
      </c>
      <c r="B4" s="7">
        <v>14729</v>
      </c>
    </row>
    <row r="5" spans="1:7" x14ac:dyDescent="0.25">
      <c r="A5" s="2" t="s">
        <v>18</v>
      </c>
      <c r="B5" s="7">
        <v>5235</v>
      </c>
      <c r="C5" s="8">
        <f>GETPIVOTDATA("Total Units",$A$3,"Category","Sheet Set","Size","QUEEN          ")/GETPIVOTDATA("Total Units",$A$3,"Category","Sheet Set")</f>
        <v>0.35542127775137483</v>
      </c>
    </row>
    <row r="6" spans="1:7" ht="15.75" x14ac:dyDescent="0.25">
      <c r="A6" s="2" t="s">
        <v>1</v>
      </c>
      <c r="B6" s="7">
        <v>3326</v>
      </c>
      <c r="C6" s="8">
        <f>GETPIVOTDATA("Total Units",$A$3,"Category","Sheet Set","Size","TWIN           ")/GETPIVOTDATA("Total Units",$A$3,"Category","Sheet Set")</f>
        <v>0.22581302192952679</v>
      </c>
      <c r="F6" s="3" t="s">
        <v>226</v>
      </c>
      <c r="G6" s="3" t="s">
        <v>227</v>
      </c>
    </row>
    <row r="7" spans="1:7" x14ac:dyDescent="0.25">
      <c r="A7" s="2" t="s">
        <v>59</v>
      </c>
      <c r="B7" s="7">
        <v>2755</v>
      </c>
      <c r="C7" s="8">
        <f>GETPIVOTDATA("Total Units",$A$3,"Category","Sheet Set","Size","Split King     ")/GETPIVOTDATA("Total Units",$A$3,"Category","Sheet Set")</f>
        <v>0.18704596374499288</v>
      </c>
      <c r="E7" s="9" t="s">
        <v>223</v>
      </c>
      <c r="F7" s="4">
        <v>14729</v>
      </c>
      <c r="G7" s="10">
        <f>GETPIVOTDATA("Total Units",$A$3,"Category","Sheet Set")/GETPIVOTDATA("Total Units",$A$3)</f>
        <v>0.71859296482412061</v>
      </c>
    </row>
    <row r="8" spans="1:7" x14ac:dyDescent="0.25">
      <c r="A8" s="2" t="s">
        <v>15</v>
      </c>
      <c r="B8" s="7">
        <v>1596</v>
      </c>
      <c r="C8" s="8">
        <f>GETPIVOTDATA("Total Units",$A$3,"Category","Sheet Set","Size","KING           ")/GETPIVOTDATA("Total Units",$A$3,"Category","Sheet Set")</f>
        <v>0.10835766175572001</v>
      </c>
      <c r="E8" s="9" t="s">
        <v>224</v>
      </c>
      <c r="F8" s="4">
        <v>3728</v>
      </c>
      <c r="G8" s="10">
        <f>GETPIVOTDATA("Total Units",$A$3,"Category","Throw")/GETPIVOTDATA("Total Units",$A$3)</f>
        <v>0.18188027516221886</v>
      </c>
    </row>
    <row r="9" spans="1:7" x14ac:dyDescent="0.25">
      <c r="A9" s="2" t="s">
        <v>8</v>
      </c>
      <c r="B9" s="7">
        <v>1529</v>
      </c>
      <c r="C9" s="8">
        <f>GETPIVOTDATA("Total Units",$A$3,"Category","Sheet Set","Size","CALKG          ")/GETPIVOTDATA("Total Units",$A$3,"Category","Sheet Set")</f>
        <v>0.10380881254667662</v>
      </c>
      <c r="E9" s="9" t="s">
        <v>225</v>
      </c>
      <c r="F9" s="4">
        <v>2040</v>
      </c>
      <c r="G9" s="10">
        <f>GETPIVOTDATA("Total Units",$A$3,"Category","Blanket")/GETPIVOTDATA("Total Units",$A$3)</f>
        <v>9.9526760013660537E-2</v>
      </c>
    </row>
    <row r="10" spans="1:7" ht="15.75" x14ac:dyDescent="0.25">
      <c r="A10" s="2" t="s">
        <v>14</v>
      </c>
      <c r="B10" s="7">
        <v>231</v>
      </c>
      <c r="C10" s="8">
        <f>GETPIVOTDATA("Total Units",$A$3,"Category","Sheet Set","Size","FULL           ")/GETPIVOTDATA("Total Units",$A$3,"Category","Sheet Set")</f>
        <v>1.568334578043316E-2</v>
      </c>
      <c r="F10" s="5">
        <f>SUM(F7:F9)</f>
        <v>20497</v>
      </c>
      <c r="G10" s="14">
        <f>SUM(G7:G9)</f>
        <v>1</v>
      </c>
    </row>
    <row r="11" spans="1:7" x14ac:dyDescent="0.25">
      <c r="A11" s="2" t="s">
        <v>46</v>
      </c>
      <c r="B11" s="7">
        <v>57</v>
      </c>
      <c r="C11" s="8">
        <f>GETPIVOTDATA("Total Units",$A$3,"Category","Sheet Set","Size","TWINEX         ")/GETPIVOTDATA("Total Units",$A$3,"Category","Sheet Set")</f>
        <v>3.8699164912757147E-3</v>
      </c>
    </row>
    <row r="12" spans="1:7" x14ac:dyDescent="0.25">
      <c r="A12" s="2" t="s">
        <v>206</v>
      </c>
      <c r="B12" s="7">
        <v>3728</v>
      </c>
      <c r="C12" s="11"/>
    </row>
    <row r="13" spans="1:7" x14ac:dyDescent="0.25">
      <c r="A13" s="2" t="s">
        <v>123</v>
      </c>
      <c r="B13" s="7">
        <v>2864</v>
      </c>
      <c r="C13" s="11"/>
    </row>
    <row r="14" spans="1:7" x14ac:dyDescent="0.25">
      <c r="A14" s="2" t="s">
        <v>150</v>
      </c>
      <c r="B14" s="7">
        <v>864</v>
      </c>
      <c r="C14" s="11"/>
    </row>
    <row r="15" spans="1:7" x14ac:dyDescent="0.25">
      <c r="A15" s="2" t="s">
        <v>205</v>
      </c>
      <c r="B15" s="7">
        <v>2040</v>
      </c>
      <c r="C15" s="11"/>
    </row>
    <row r="16" spans="1:7" x14ac:dyDescent="0.25">
      <c r="A16" s="2" t="s">
        <v>131</v>
      </c>
      <c r="B16" s="7">
        <v>1388</v>
      </c>
      <c r="C16" s="8">
        <f>GETPIVOTDATA("Total Units",$A$3,"Category","Blanket","Size","FUL/QU         ")/GETPIVOTDATA("Total Units",$A$3,"Category","Blanket")</f>
        <v>0.68039215686274512</v>
      </c>
    </row>
    <row r="17" spans="1:3" x14ac:dyDescent="0.25">
      <c r="A17" s="2" t="s">
        <v>1</v>
      </c>
      <c r="B17" s="7">
        <v>652</v>
      </c>
      <c r="C17" s="8">
        <f>GETPIVOTDATA("Total Units",$A$3,"Category","Blanket","Size","TWIN           ")/GETPIVOTDATA("Total Units",$A$3,"Category","Blanket")</f>
        <v>0.31960784313725488</v>
      </c>
    </row>
    <row r="18" spans="1:3" x14ac:dyDescent="0.25">
      <c r="A18" s="2" t="s">
        <v>219</v>
      </c>
      <c r="B18" s="7"/>
    </row>
    <row r="19" spans="1:3" x14ac:dyDescent="0.25">
      <c r="A19" s="2" t="s">
        <v>219</v>
      </c>
      <c r="B19" s="7"/>
    </row>
    <row r="20" spans="1:3" x14ac:dyDescent="0.25">
      <c r="A20" s="12" t="s">
        <v>220</v>
      </c>
      <c r="B20" s="13">
        <v>20497</v>
      </c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Manifest</vt:lpstr>
      <vt:lpstr>Pivot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2018-10-31T20:22:06Z</dcterms:created>
  <dcterms:modified xsi:type="dcterms:W3CDTF">2018-11-04T12:01:13Z</dcterms:modified>
</cp:coreProperties>
</file>